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JUANMA\Desktop\revisar\ESE 2026\SGC 2026\Almacén\"/>
    </mc:Choice>
  </mc:AlternateContent>
  <xr:revisionPtr revIDLastSave="0" documentId="13_ncr:1_{B57996D1-71FC-4AB6-A437-9BF9366E8D0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pa De Riesgos" sheetId="1" r:id="rId1"/>
    <sheet name="Identificación del Proceso" sheetId="5" state="hidden" r:id="rId2"/>
    <sheet name="Convenciones" sheetId="3" state="hidden" r:id="rId3"/>
    <sheet name="MATRIZ DE CALOR" sheetId="2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9" i="1" l="1"/>
  <c r="V9" i="1"/>
  <c r="W9" i="1" s="1"/>
  <c r="T9" i="1"/>
  <c r="R9" i="1"/>
  <c r="AA9" i="1" s="1"/>
  <c r="N9" i="1"/>
  <c r="M9" i="1"/>
  <c r="K9" i="1"/>
  <c r="J9" i="1"/>
  <c r="O9" i="1" s="1"/>
  <c r="J8" i="1"/>
  <c r="K8" i="1"/>
  <c r="V8" i="1"/>
  <c r="T8" i="1"/>
  <c r="R8" i="1"/>
  <c r="N8" i="1"/>
  <c r="M8" i="1"/>
  <c r="AC9" i="1" l="1"/>
  <c r="AD9" i="1" s="1"/>
  <c r="AB9" i="1"/>
  <c r="W8" i="1"/>
  <c r="O8" i="1"/>
  <c r="AA8" i="1"/>
  <c r="AB8" i="1" s="1"/>
  <c r="AE8" i="1"/>
  <c r="AF9" i="1" l="1"/>
  <c r="AC8" i="1"/>
  <c r="AD8" i="1" s="1"/>
  <c r="AF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JUANMA</author>
  </authors>
  <commentList>
    <comment ref="AH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JUANMA:</t>
        </r>
        <r>
          <rPr>
            <sz val="9"/>
            <color indexed="81"/>
            <rFont val="Tahoma"/>
            <family val="2"/>
          </rPr>
          <t xml:space="preserve">
Se hace cuando se acepta el riesgo
</t>
        </r>
      </text>
    </comment>
    <comment ref="I6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JUANMA:</t>
        </r>
        <r>
          <rPr>
            <sz val="9"/>
            <color indexed="81"/>
            <rFont val="Tahoma"/>
            <family val="2"/>
          </rPr>
          <t xml:space="preserve">
Cuantas veces se expone la entidad al riesgo durante el año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B1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 xml:space="preserve">Pérdidas derivadas de errores en la ejecución y administración de procesos.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2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 xml:space="preserve">Pérdida derivada de actos de fraude por personas ajenas a la organización (no 
participa personal de la entidad).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3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Pérdida debido a actos de fraude, actuaciones irregulares, comisión de hechos 
delictivos abuso de confianza, apropiación indebida, incumplimiento d e 
regulaciones legales o internas de la entidad en las cuales está involucrado por 
lo menos 1 participante interno de la organización, son realizadas de forma 
intencional y/o con ánimo de lucro para sí mismo o para terceros.</t>
        </r>
      </text>
    </comment>
    <comment ref="B14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Errores en hardware, software, telecomunicaciones, interrupción de servicios 
básicos.</t>
        </r>
      </text>
    </comment>
    <comment ref="B15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Pérdidas que surgen de acciones contrarias a las leyes o acuerdos de empleo, 
salud o seguridad, del pago de demandas por daños personales o de 
discriminación.</t>
        </r>
      </text>
    </comment>
    <comment ref="B16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Fallas negligentes o involuntarias de las obligaciones frente a los usuarios y que impiden satisfacer una obligación profesional frente a éstos</t>
        </r>
      </text>
    </comment>
    <comment ref="B17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>Pérdida por daños o extravíos de los activos fijos por desastres naturales u otros 
riesgos/eventos externos como atentados, vandalismo, orden público.</t>
        </r>
      </text>
    </comment>
    <comment ref="B29" authorId="0" shapeId="0" xr:uid="{00000000-0006-0000-0200-000008000000}">
      <text>
        <r>
          <rPr>
            <sz val="9"/>
            <color indexed="81"/>
            <rFont val="Tahoma"/>
            <family val="2"/>
          </rPr>
          <t xml:space="preserve">Controles que están documentados en el proceso, ya sea en manuales, procedimientos, flujogramas o cualquier otro documento propio del proceso.
</t>
        </r>
      </text>
    </comment>
    <comment ref="B30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Identifica a los controles que pese a que se ejecutan en el proceso no se encuentran documentados en ningún documento propio del proceso .</t>
        </r>
      </text>
    </comment>
    <comment ref="B33" authorId="0" shapeId="0" xr:uid="{00000000-0006-0000-0200-00000A000000}">
      <text>
        <r>
          <rPr>
            <b/>
            <sz val="9"/>
            <color indexed="81"/>
            <rFont val="Tahoma"/>
            <family val="2"/>
          </rPr>
          <t xml:space="preserve">El control se aplica siempre que  se realiza la actividad que 
conlleva el riesgo.
</t>
        </r>
      </text>
    </comment>
    <comment ref="B34" authorId="0" shapeId="0" xr:uid="{00000000-0006-0000-0200-00000B000000}">
      <text>
        <r>
          <rPr>
            <b/>
            <sz val="9"/>
            <color indexed="81"/>
            <rFont val="Tahoma"/>
            <family val="2"/>
          </rPr>
          <t>El control se aplica aleatoriamente a la actividad que conlleva el riesgo</t>
        </r>
      </text>
    </comment>
    <comment ref="B37" authorId="0" shapeId="0" xr:uid="{00000000-0006-0000-0200-00000C000000}">
      <text>
        <r>
          <rPr>
            <b/>
            <sz val="9"/>
            <color indexed="81"/>
            <rFont val="Tahoma"/>
            <family val="2"/>
          </rPr>
          <t xml:space="preserve">El control deja un registro permite evidencia la ejecución del control.
</t>
        </r>
      </text>
    </comment>
    <comment ref="B38" authorId="0" shapeId="0" xr:uid="{00000000-0006-0000-0200-00000D000000}">
      <text>
        <r>
          <rPr>
            <b/>
            <sz val="9"/>
            <color indexed="81"/>
            <rFont val="Tahoma"/>
            <family val="2"/>
          </rPr>
          <t>El control no deja registro de la ejecución del control.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<sst xmlns="http://schemas.openxmlformats.org/spreadsheetml/2006/main" count="171" uniqueCount="136">
  <si>
    <t>Descripción del riesgo</t>
  </si>
  <si>
    <t>Clasificación riesgo</t>
  </si>
  <si>
    <t>Frecuencia</t>
  </si>
  <si>
    <t>Probabilidad inherente</t>
  </si>
  <si>
    <t>%</t>
  </si>
  <si>
    <t>Impacto 
inherente</t>
  </si>
  <si>
    <t>Zona de riesgo inherente</t>
  </si>
  <si>
    <t>Atributos</t>
  </si>
  <si>
    <t>tipo</t>
  </si>
  <si>
    <t>implementacion</t>
  </si>
  <si>
    <t>calificacion</t>
  </si>
  <si>
    <t xml:space="preserve">documentacion </t>
  </si>
  <si>
    <t>frecuencia</t>
  </si>
  <si>
    <t xml:space="preserve">evidencia </t>
  </si>
  <si>
    <t>Plan de Acción</t>
  </si>
  <si>
    <t>Responsable</t>
  </si>
  <si>
    <t>Fecha Seguimiento</t>
  </si>
  <si>
    <t xml:space="preserve">Fecha Implementación </t>
  </si>
  <si>
    <t>Seguimiento</t>
  </si>
  <si>
    <t>Estado</t>
  </si>
  <si>
    <t>MODERADO</t>
  </si>
  <si>
    <t>N° de Control</t>
  </si>
  <si>
    <t>VALORACIÓN DEL RIESGO</t>
  </si>
  <si>
    <t>PLANES DE ACCIÓN</t>
  </si>
  <si>
    <t>PROBABILIDAD</t>
  </si>
  <si>
    <t>EXTREMO</t>
  </si>
  <si>
    <t>ALTO</t>
  </si>
  <si>
    <t>BAJO</t>
  </si>
  <si>
    <t>IMPACTO</t>
  </si>
  <si>
    <t>tipo de proceso</t>
  </si>
  <si>
    <t>Macroproceso</t>
  </si>
  <si>
    <t>Proceso</t>
  </si>
  <si>
    <t>Causa inmediata ¿cómo?</t>
  </si>
  <si>
    <t>Causa raíz ¿por qué?</t>
  </si>
  <si>
    <t>Afectación económica</t>
  </si>
  <si>
    <t>Clasificación de riesgos</t>
  </si>
  <si>
    <t>Ejecución y administración de procesos</t>
  </si>
  <si>
    <t>Fraude externo</t>
  </si>
  <si>
    <t>Fraude interno</t>
  </si>
  <si>
    <t>Fallas tecnológicas</t>
  </si>
  <si>
    <t>Relaciones laborales</t>
  </si>
  <si>
    <t>Usuarios, productos y prácticas</t>
  </si>
  <si>
    <t>Daños a activos fijos / eventos externos</t>
  </si>
  <si>
    <t>Leve</t>
  </si>
  <si>
    <t xml:space="preserve">Menor </t>
  </si>
  <si>
    <t xml:space="preserve">Moderado </t>
  </si>
  <si>
    <t>Mayor</t>
  </si>
  <si>
    <t xml:space="preserve">Catastrófico </t>
  </si>
  <si>
    <t>Muy Alta</t>
  </si>
  <si>
    <t xml:space="preserve">Muy Baja </t>
  </si>
  <si>
    <t xml:space="preserve">Baja
</t>
  </si>
  <si>
    <t xml:space="preserve">Media 
</t>
  </si>
  <si>
    <t>Criterios para definir niveles de probabilidad</t>
  </si>
  <si>
    <t>Criterios para definir niveles de impacto</t>
  </si>
  <si>
    <t>MAPA DE CALOR</t>
  </si>
  <si>
    <t>NIVEL DEL RIESGO</t>
  </si>
  <si>
    <t>COLOR</t>
  </si>
  <si>
    <t xml:space="preserve">Alta
</t>
  </si>
  <si>
    <t>Impacto inherente</t>
  </si>
  <si>
    <t>Descripción del control (responsable+acción+complemento)</t>
  </si>
  <si>
    <t>CONTROLES</t>
  </si>
  <si>
    <t>TIPO DE CONTROL</t>
  </si>
  <si>
    <t>Preventivo</t>
  </si>
  <si>
    <t>Detectivo</t>
  </si>
  <si>
    <t>Correctivo</t>
  </si>
  <si>
    <t>IMPLEMENTACIÓN DEL CONTROL</t>
  </si>
  <si>
    <t>Manual</t>
  </si>
  <si>
    <t>Automático</t>
  </si>
  <si>
    <t xml:space="preserve">Preventivo </t>
  </si>
  <si>
    <t>peso</t>
  </si>
  <si>
    <t>Peso</t>
  </si>
  <si>
    <t>Tipo de control</t>
  </si>
  <si>
    <t>Implementación</t>
  </si>
  <si>
    <t xml:space="preserve">Muy baja </t>
  </si>
  <si>
    <t xml:space="preserve">Baja </t>
  </si>
  <si>
    <t xml:space="preserve">Media </t>
  </si>
  <si>
    <t xml:space="preserve">Alta </t>
  </si>
  <si>
    <t xml:space="preserve">Muy alta </t>
  </si>
  <si>
    <t xml:space="preserve">Leve </t>
  </si>
  <si>
    <t xml:space="preserve">Mayor </t>
  </si>
  <si>
    <t>Catastrófico</t>
  </si>
  <si>
    <t>DOCUMENTACIÓN</t>
  </si>
  <si>
    <t>Documentado</t>
  </si>
  <si>
    <t>Sin documentar</t>
  </si>
  <si>
    <t>FRECUENCIA</t>
  </si>
  <si>
    <t>Aleatoria</t>
  </si>
  <si>
    <t>Contínua</t>
  </si>
  <si>
    <t>EVIDENCIA</t>
  </si>
  <si>
    <t>Con registro</t>
  </si>
  <si>
    <t>Sin registro</t>
  </si>
  <si>
    <t>Descripción y Claseificación del Riesgo</t>
  </si>
  <si>
    <t>Áreas de Impacto ¿qué?</t>
  </si>
  <si>
    <t>Área de impacto</t>
  </si>
  <si>
    <t>Afectacíón reputacional</t>
  </si>
  <si>
    <t>Criterio de impacto</t>
  </si>
  <si>
    <t>Criterio de Impacto</t>
  </si>
  <si>
    <t>AFECTACIÓN ECONÓMICA</t>
  </si>
  <si>
    <t>AFECTACIÓN REPUTACIONAL</t>
  </si>
  <si>
    <t>Menora10SMLMV</t>
  </si>
  <si>
    <t>Entre11y50SMLMV</t>
  </si>
  <si>
    <t>Entre51y100SMLMV</t>
  </si>
  <si>
    <t>Entre101y500SMLMV</t>
  </si>
  <si>
    <t>Mayora500SMLMV</t>
  </si>
  <si>
    <t>Elriesgoafectalaimagendealgunaáreadelaorganización</t>
  </si>
  <si>
    <t>Elriesgoafectalaimagendelaentidadinternamente,deconocimientogeneral,nivelinterno,dejuntadircetivayaccionistasy/odeprovedores</t>
  </si>
  <si>
    <t>Elriesgoafectalaimagendelaentidadconalgunosusuariosderelevanciafrenteallogrodelosobjetivos</t>
  </si>
  <si>
    <t>Elriesgoafectalaimagendelaentidadconefectopublicitariosostenidoaniveldesectoradministrativo,niveldepartamentalomunicipal</t>
  </si>
  <si>
    <t>Elriesgoafectalaimagendelaentidadanivelnacional,conefectopublicitariossostenibleanivelpaís</t>
  </si>
  <si>
    <t xml:space="preserve">Afectacion </t>
  </si>
  <si>
    <t>Probabilidad Residual</t>
  </si>
  <si>
    <t>Probabilidad Residual Final</t>
  </si>
  <si>
    <t>Impacto Residual Final</t>
  </si>
  <si>
    <t>Zona de Riesgo Final</t>
  </si>
  <si>
    <t>Tratamiento</t>
  </si>
  <si>
    <t>VALORACIÓN DEL RIESGO RESIDUAL</t>
  </si>
  <si>
    <t>Tratamiento del Riesgo</t>
  </si>
  <si>
    <t>Reducir (Mitigar)</t>
  </si>
  <si>
    <t>Reducir (Transferir)</t>
  </si>
  <si>
    <t>Aceptar</t>
  </si>
  <si>
    <t>Evitar</t>
  </si>
  <si>
    <t>Identificación de la columa</t>
  </si>
  <si>
    <t>Codigo: F-E-PLA-013</t>
  </si>
  <si>
    <t>MATRIZ DE RIESGO JURÍDICA</t>
  </si>
  <si>
    <t>APOYO</t>
  </si>
  <si>
    <t>Apoyo Administrativo y logístico</t>
  </si>
  <si>
    <r>
      <t>Versión: 001</t>
    </r>
    <r>
      <rPr>
        <sz val="10"/>
        <color theme="1"/>
        <rFont val="Calibri"/>
        <family val="2"/>
      </rPr>
      <t>│09/07/2026</t>
    </r>
  </si>
  <si>
    <t>Fecha de creación: 09/07/2026</t>
  </si>
  <si>
    <t>Almacén</t>
  </si>
  <si>
    <t>Posibilidad de pérdida, deterioro, vencimiento o diferencias entre el inventario físico y el registrado de medicamentos, bienes e insumos debido a deficiencias en su custodia, almacenamiento y control de inventarios.</t>
  </si>
  <si>
    <t>Posibilidad de pérdida, deterioro, vencimiento o diferencias entre el inventario físico y el registrado de medicamentos, bienes e insumos</t>
  </si>
  <si>
    <t>debido a deficiencias en su custodia, almacenamiento y control de inventarios.</t>
  </si>
  <si>
    <t>El P.U. almacenista junto a su equipo de trabajo realiza Inventarios físicos mensuales comparando existencias físicas con el sistema E-MÉDICO; semaforización de medicamentos según fecha de vencimiento; almacenamiento organizado por tipo de producto; supervisión del regente de farmacia, jefe de almacén y responsables de las UPSS</t>
  </si>
  <si>
    <t>Posibilidad de entregar medicamentos, bienes e insumos incompletos, equivocados o fuera de oportunidad debido a deficiencias en la requisición, alistamiento, despacho, transporte y verificación de la entrega.</t>
  </si>
  <si>
    <t>Posibilidad de entregar medicamentos, bienes e insumos incompletos, equivocados o fuera de oportunidad</t>
  </si>
  <si>
    <t>debido a deficiencias en la requisición, alistamiento, despacho, transporte y verificación de la entrega.</t>
  </si>
  <si>
    <t>Implementar listas de chequeo para el alistamiento y despacho, fortalecer la doble verificación entre el pedido y lo despachado, realizar seguimiento a las diferencias reportadas por las UPSS y efectuar auditorías periódicas al proceso de despacho y entrega.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</si>
</sst>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1F1E1E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sz val="11"/>
      <color theme="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b/>
      <sz val="24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7" fillId="7" borderId="5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0" fillId="0" borderId="1" xfId="0" applyFont="1" applyBorder="1" applyAlignment="1">
      <alignment vertical="center" wrapText="1"/>
    </xf>
    <xf numFmtId="9" fontId="10" fillId="0" borderId="1" xfId="0" applyNumberFormat="1" applyFont="1" applyBorder="1" applyAlignment="1">
      <alignment vertical="center" wrapText="1"/>
    </xf>
    <xf numFmtId="9" fontId="9" fillId="4" borderId="1" xfId="1" applyFont="1" applyFill="1" applyBorder="1"/>
    <xf numFmtId="9" fontId="9" fillId="2" borderId="1" xfId="1" applyFont="1" applyFill="1" applyBorder="1"/>
    <xf numFmtId="9" fontId="9" fillId="5" borderId="1" xfId="1" applyFont="1" applyFill="1" applyBorder="1"/>
    <xf numFmtId="9" fontId="9" fillId="6" borderId="1" xfId="1" applyFont="1" applyFill="1" applyBorder="1"/>
    <xf numFmtId="0" fontId="9" fillId="0" borderId="0" xfId="0" applyFont="1"/>
    <xf numFmtId="9" fontId="10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11" fillId="0" borderId="0" xfId="0" applyFont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2" xfId="0" applyFont="1" applyBorder="1"/>
    <xf numFmtId="0" fontId="3" fillId="7" borderId="2" xfId="0" applyFont="1" applyFill="1" applyBorder="1"/>
    <xf numFmtId="9" fontId="3" fillId="7" borderId="2" xfId="0" applyNumberFormat="1" applyFont="1" applyFill="1" applyBorder="1"/>
    <xf numFmtId="9" fontId="3" fillId="0" borderId="2" xfId="0" applyNumberFormat="1" applyFont="1" applyBorder="1"/>
    <xf numFmtId="0" fontId="3" fillId="0" borderId="1" xfId="0" applyFont="1" applyBorder="1"/>
    <xf numFmtId="0" fontId="3" fillId="7" borderId="1" xfId="0" applyFont="1" applyFill="1" applyBorder="1"/>
    <xf numFmtId="9" fontId="3" fillId="7" borderId="1" xfId="0" applyNumberFormat="1" applyFont="1" applyFill="1" applyBorder="1"/>
    <xf numFmtId="9" fontId="3" fillId="0" borderId="1" xfId="0" applyNumberFormat="1" applyFont="1" applyBorder="1"/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9" fontId="3" fillId="0" borderId="0" xfId="0" applyNumberFormat="1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0" fillId="0" borderId="0" xfId="0" applyProtection="1">
      <protection locked="0"/>
    </xf>
    <xf numFmtId="0" fontId="0" fillId="7" borderId="0" xfId="0" applyFill="1" applyProtection="1">
      <protection locked="0"/>
    </xf>
    <xf numFmtId="0" fontId="14" fillId="7" borderId="0" xfId="0" applyFont="1" applyFill="1" applyProtection="1">
      <protection locked="0"/>
    </xf>
    <xf numFmtId="0" fontId="12" fillId="8" borderId="1" xfId="0" applyFont="1" applyFill="1" applyBorder="1" applyAlignment="1" applyProtection="1">
      <alignment horizontal="center" vertical="center" textRotation="90" wrapText="1"/>
      <protection locked="0"/>
    </xf>
    <xf numFmtId="0" fontId="12" fillId="8" borderId="1" xfId="0" applyFont="1" applyFill="1" applyBorder="1" applyAlignment="1" applyProtection="1">
      <alignment horizontal="center"/>
      <protection locked="0"/>
    </xf>
    <xf numFmtId="0" fontId="12" fillId="8" borderId="1" xfId="0" applyFont="1" applyFill="1" applyBorder="1" applyAlignment="1" applyProtection="1">
      <alignment horizontal="center" vertical="center" textRotation="90"/>
      <protection locked="0"/>
    </xf>
    <xf numFmtId="0" fontId="0" fillId="0" borderId="0" xfId="0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9" fontId="3" fillId="0" borderId="1" xfId="0" applyNumberFormat="1" applyFont="1" applyBorder="1" applyAlignment="1" applyProtection="1">
      <alignment horizontal="center" vertical="center"/>
      <protection locked="0"/>
    </xf>
    <xf numFmtId="9" fontId="3" fillId="0" borderId="1" xfId="1" applyFont="1" applyBorder="1" applyAlignment="1" applyProtection="1">
      <alignment horizontal="center" vertical="center"/>
      <protection locked="0"/>
    </xf>
    <xf numFmtId="9" fontId="3" fillId="0" borderId="1" xfId="1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12" fillId="8" borderId="1" xfId="0" applyFont="1" applyFill="1" applyBorder="1" applyAlignment="1" applyProtection="1">
      <alignment horizontal="center" vertical="center"/>
      <protection locked="0"/>
    </xf>
    <xf numFmtId="0" fontId="12" fillId="8" borderId="1" xfId="0" applyFont="1" applyFill="1" applyBorder="1" applyAlignment="1" applyProtection="1">
      <alignment horizontal="center" vertical="center" wrapText="1"/>
      <protection locked="0"/>
    </xf>
    <xf numFmtId="0" fontId="13" fillId="7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2" fillId="8" borderId="1" xfId="0" applyFont="1" applyFill="1" applyBorder="1" applyAlignment="1" applyProtection="1">
      <alignment horizontal="center" vertical="center" textRotation="90" wrapText="1"/>
      <protection locked="0"/>
    </xf>
    <xf numFmtId="0" fontId="12" fillId="8" borderId="1" xfId="0" applyFont="1" applyFill="1" applyBorder="1" applyAlignment="1" applyProtection="1">
      <alignment horizontal="center"/>
      <protection locked="0"/>
    </xf>
    <xf numFmtId="0" fontId="12" fillId="8" borderId="1" xfId="0" applyFont="1" applyFill="1" applyBorder="1" applyAlignment="1" applyProtection="1">
      <alignment horizontal="center" vertical="center" textRotation="90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15" fillId="0" borderId="14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9" fillId="3" borderId="1" xfId="0" applyFont="1" applyFill="1" applyBorder="1" applyAlignment="1">
      <alignment horizontal="center" vertical="center" textRotation="255"/>
    </xf>
    <xf numFmtId="0" fontId="9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</cellXfs>
  <cellStyles count="2">
    <cellStyle name="Normal" xfId="0" builtinId="0"/>
    <cellStyle name="Porcentaje" xfId="1" builtinId="5"/>
  </cellStyles>
  <dxfs count="59"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00B050"/>
        </patternFill>
      </fill>
    </dxf>
    <dxf>
      <fill>
        <patternFill>
          <bgColor theme="7"/>
        </patternFill>
      </fill>
    </dxf>
    <dxf>
      <fill>
        <patternFill>
          <bgColor rgb="FFFF0000"/>
        </patternFill>
      </fill>
    </dxf>
    <dxf>
      <fill>
        <patternFill>
          <bgColor theme="7" tint="0.39994506668294322"/>
        </patternFill>
      </fill>
    </dxf>
    <dxf>
      <fill>
        <patternFill>
          <bgColor theme="9"/>
        </patternFill>
      </fill>
    </dxf>
    <dxf>
      <fill>
        <patternFill>
          <bgColor rgb="FF00B050"/>
        </patternFill>
      </fill>
    </dxf>
    <dxf>
      <fill>
        <patternFill>
          <bgColor theme="7"/>
        </patternFill>
      </fill>
    </dxf>
    <dxf>
      <fill>
        <patternFill>
          <bgColor rgb="FFFF000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00B050"/>
        </patternFill>
      </fill>
    </dxf>
    <dxf>
      <fill>
        <patternFill>
          <bgColor theme="7"/>
        </patternFill>
      </fill>
    </dxf>
    <dxf>
      <fill>
        <patternFill>
          <bgColor rgb="FFFF000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7" tint="0.59996337778862885"/>
        </patternFill>
      </fill>
    </dxf>
    <dxf>
      <fill>
        <patternFill>
          <bgColor rgb="FF00CC00"/>
        </patternFill>
      </fill>
    </dxf>
    <dxf>
      <fill>
        <patternFill>
          <bgColor theme="9"/>
        </patternFill>
      </fill>
    </dxf>
    <dxf>
      <fill>
        <patternFill>
          <bgColor theme="7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jpeg"/><Relationship Id="rId4" Type="http://schemas.openxmlformats.org/officeDocument/2006/relationships/image" Target="../media/image8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0.emf"/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232832</xdr:colOff>
      <xdr:row>0</xdr:row>
      <xdr:rowOff>42333</xdr:rowOff>
    </xdr:from>
    <xdr:to>
      <xdr:col>1</xdr:col>
      <xdr:colOff>1121833</xdr:colOff>
      <xdr:row>2</xdr:row>
      <xdr:rowOff>250577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E5EC37-BE64-4E9B-9E91-BDEB65C97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2832" y="42333"/>
          <a:ext cx="2508251" cy="970244"/>
        </a:xfrm>
        <a:prstGeom prst="rect">
          <a:avLst/>
        </a:prstGeom>
      </xdr:spPr>
    </xdr:pic>
    <xdr:clientData/>
  </xdr:twoCellAnchor>
  <xdr:twoCellAnchor editAs="oneCell">
    <xdr:from>
      <xdr:col>36</xdr:col>
      <xdr:colOff>328084</xdr:colOff>
      <xdr:row>0</xdr:row>
      <xdr:rowOff>52917</xdr:rowOff>
    </xdr:from>
    <xdr:to>
      <xdr:col>37</xdr:col>
      <xdr:colOff>595792</xdr:colOff>
      <xdr:row>2</xdr:row>
      <xdr:rowOff>296333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6C7C9B5-5745-42D7-A168-CAE1070A5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05667" y="52917"/>
          <a:ext cx="1505958" cy="1005416"/>
        </a:xfrm>
        <a:prstGeom prst="rect">
          <a:avLst/>
        </a:prstGeom>
      </xdr:spPr>
    </xdr:pic>
    <xdr:clientData/>
  </xdr:twoCellAnchor>
  <xdr:twoCellAnchor editAs="oneCell">
    <xdr:from>
      <xdr:col>37</xdr:col>
      <xdr:colOff>402166</xdr:colOff>
      <xdr:row>0</xdr:row>
      <xdr:rowOff>158750</xdr:rowOff>
    </xdr:from>
    <xdr:to>
      <xdr:col>38</xdr:col>
      <xdr:colOff>1227665</xdr:colOff>
      <xdr:row>2</xdr:row>
      <xdr:rowOff>201083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17999" y="158750"/>
          <a:ext cx="2148417" cy="804333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0</xdr:row>
      <xdr:rowOff>0</xdr:rowOff>
    </xdr:from>
    <xdr:to>
      <xdr:col>9</xdr:col>
      <xdr:colOff>529167</xdr:colOff>
      <xdr:row>35</xdr:row>
      <xdr:rowOff>144191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1FE1ED-93D7-3B13-2201-6B2F0DDB2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0"/>
          <a:ext cx="6358467" cy="6811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264584</xdr:colOff>
      <xdr:row>36</xdr:row>
      <xdr:rowOff>169332</xdr:rowOff>
    </xdr:from>
    <xdr:to>
      <xdr:col>9</xdr:col>
      <xdr:colOff>644271</xdr:colOff>
      <xdr:row>51</xdr:row>
      <xdr:rowOff>84666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022DE87-0421-840C-D002-A65EDF862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6584" y="7027332"/>
          <a:ext cx="6475687" cy="2772834"/>
        </a:xfrm>
        <a:prstGeom prst="rect">
          <a:avLst/>
        </a:prstGeom>
      </xdr:spPr>
    </xdr:pic>
    <xdr:clientData/>
  </xdr:twoCellAnchor>
  <xdr:twoCellAnchor editAs="oneCell">
    <xdr:from>
      <xdr:col>1</xdr:col>
      <xdr:colOff>349252</xdr:colOff>
      <xdr:row>52</xdr:row>
      <xdr:rowOff>42332</xdr:rowOff>
    </xdr:from>
    <xdr:to>
      <xdr:col>9</xdr:col>
      <xdr:colOff>560918</xdr:colOff>
      <xdr:row>55</xdr:row>
      <xdr:rowOff>122876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FC2A4AE-9924-AD23-9DFA-B5A2CB28A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11252" y="9948332"/>
          <a:ext cx="6307666" cy="652044"/>
        </a:xfrm>
        <a:prstGeom prst="rect">
          <a:avLst/>
        </a:prstGeom>
      </xdr:spPr>
    </xdr:pic>
    <xdr:clientData/>
  </xdr:twoCellAnchor>
  <xdr:twoCellAnchor editAs="oneCell">
    <xdr:from>
      <xdr:col>1</xdr:col>
      <xdr:colOff>338667</xdr:colOff>
      <xdr:row>55</xdr:row>
      <xdr:rowOff>105833</xdr:rowOff>
    </xdr:from>
    <xdr:to>
      <xdr:col>9</xdr:col>
      <xdr:colOff>517406</xdr:colOff>
      <xdr:row>63</xdr:row>
      <xdr:rowOff>116416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47E5AB3-93DF-429B-3482-BF1C77BB0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00667" y="10583333"/>
          <a:ext cx="6274739" cy="15345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10</xdr:row>
          <xdr:rowOff>28575</xdr:rowOff>
        </xdr:from>
        <xdr:to>
          <xdr:col>15</xdr:col>
          <xdr:colOff>542925</xdr:colOff>
          <xdr:row>23</xdr:row>
          <xdr:rowOff>104775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2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390525</xdr:colOff>
          <xdr:row>45</xdr:row>
          <xdr:rowOff>66675</xdr:rowOff>
        </xdr:from>
        <xdr:to>
          <xdr:col>15</xdr:col>
          <xdr:colOff>581025</xdr:colOff>
          <xdr:row>60</xdr:row>
          <xdr:rowOff>114300</xdr:rowOff>
        </xdr:to>
        <xdr:sp macro="" textlink="">
          <xdr:nvSpPr>
            <xdr:cNvPr id="3090" name="Object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omments" Target="../comments2.xml"/><Relationship Id="rId3" Type="http://schemas.openxmlformats.org/officeDocument/2006/relationships/vmlDrawing" Target="../drawings/vmlDrawing2.vml"/><Relationship Id="rId7" Type="http://schemas.openxmlformats.org/officeDocument/2006/relationships/image" Target="../media/image10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9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9"/>
  <sheetViews>
    <sheetView tabSelected="1" topLeftCell="A6" zoomScaleNormal="100" workbookViewId="0">
      <selection activeCell="H16" sqref="H16"/>
    </sheetView>
  </sheetViews>
  <sheetFormatPr baseColWidth="10" defaultRowHeight="15" x14ac:dyDescent="0.25"/>
  <cols>
    <col min="1" max="1" width="24.28515625" style="47" customWidth="1"/>
    <col min="2" max="2" width="25.42578125" style="47" bestFit="1" customWidth="1"/>
    <col min="3" max="3" width="37.28515625" style="47" bestFit="1" customWidth="1"/>
    <col min="4" max="4" width="19.140625" style="47" customWidth="1"/>
    <col min="5" max="5" width="34.5703125" style="47" customWidth="1"/>
    <col min="6" max="6" width="37.5703125" style="47" customWidth="1"/>
    <col min="7" max="7" width="55.85546875" style="47" customWidth="1"/>
    <col min="8" max="8" width="22.140625" style="47" customWidth="1"/>
    <col min="9" max="9" width="12.28515625" style="47" customWidth="1"/>
    <col min="10" max="10" width="12.5703125" style="47" customWidth="1"/>
    <col min="11" max="11" width="14.7109375" style="47" customWidth="1"/>
    <col min="12" max="12" width="32.85546875" style="47" customWidth="1"/>
    <col min="13" max="13" width="22.140625" style="47" customWidth="1"/>
    <col min="14" max="14" width="18.7109375" style="59" customWidth="1"/>
    <col min="15" max="15" width="19.7109375" style="47" customWidth="1"/>
    <col min="16" max="16" width="9" style="47" customWidth="1"/>
    <col min="17" max="17" width="56.140625" style="47" customWidth="1"/>
    <col min="18" max="18" width="13.7109375" style="47" bestFit="1" customWidth="1"/>
    <col min="19" max="19" width="13.28515625" style="47" customWidth="1"/>
    <col min="20" max="20" width="6.140625" style="47" customWidth="1"/>
    <col min="21" max="21" width="12.85546875" style="47" customWidth="1"/>
    <col min="22" max="22" width="7.5703125" style="47" customWidth="1"/>
    <col min="23" max="23" width="10.42578125" style="47" customWidth="1"/>
    <col min="24" max="24" width="16.28515625" style="47" customWidth="1"/>
    <col min="25" max="25" width="15.5703125" style="47" customWidth="1"/>
    <col min="26" max="26" width="14.42578125" style="47" customWidth="1"/>
    <col min="27" max="27" width="6.28515625" style="47" bestFit="1" customWidth="1"/>
    <col min="28" max="28" width="9.28515625" style="47" customWidth="1"/>
    <col min="29" max="29" width="5.7109375" style="53" customWidth="1"/>
    <col min="30" max="30" width="14.7109375" style="47" customWidth="1"/>
    <col min="31" max="31" width="11" style="47" customWidth="1"/>
    <col min="32" max="32" width="11.42578125" style="47" customWidth="1"/>
    <col min="33" max="33" width="19.85546875" style="47" bestFit="1" customWidth="1"/>
    <col min="34" max="34" width="29.7109375" style="47" customWidth="1"/>
    <col min="35" max="35" width="17.85546875" style="47" customWidth="1"/>
    <col min="36" max="36" width="25.28515625" style="47" customWidth="1"/>
    <col min="37" max="37" width="18.5703125" style="47" customWidth="1"/>
    <col min="38" max="38" width="19.85546875" style="47" customWidth="1"/>
    <col min="39" max="39" width="20.7109375" style="47" customWidth="1"/>
    <col min="40" max="16384" width="11.42578125" style="47"/>
  </cols>
  <sheetData>
    <row r="1" spans="1:39" ht="30" customHeight="1" x14ac:dyDescent="0.25">
      <c r="A1" s="70"/>
      <c r="B1" s="70"/>
      <c r="C1" s="70"/>
      <c r="D1" s="74" t="s">
        <v>122</v>
      </c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0"/>
      <c r="AL1" s="70"/>
      <c r="AM1" s="70"/>
    </row>
    <row r="2" spans="1:39" s="48" customFormat="1" ht="30" customHeight="1" x14ac:dyDescent="0.25">
      <c r="A2" s="70"/>
      <c r="B2" s="70"/>
      <c r="C2" s="70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0"/>
      <c r="AL2" s="70"/>
      <c r="AM2" s="70"/>
    </row>
    <row r="3" spans="1:39" s="48" customFormat="1" ht="30" customHeight="1" x14ac:dyDescent="0.25">
      <c r="A3" s="70"/>
      <c r="B3" s="70"/>
      <c r="C3" s="70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0"/>
      <c r="AL3" s="70"/>
      <c r="AM3" s="70"/>
    </row>
    <row r="4" spans="1:39" s="48" customFormat="1" ht="21" customHeight="1" x14ac:dyDescent="0.25">
      <c r="A4" s="75" t="s">
        <v>121</v>
      </c>
      <c r="B4" s="76"/>
      <c r="C4" s="77"/>
      <c r="D4" s="75" t="s">
        <v>125</v>
      </c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7"/>
      <c r="AK4" s="75" t="s">
        <v>126</v>
      </c>
      <c r="AL4" s="76"/>
      <c r="AM4" s="77"/>
    </row>
    <row r="5" spans="1:39" s="49" customFormat="1" ht="16.5" customHeight="1" x14ac:dyDescent="0.25">
      <c r="A5" s="69" t="s">
        <v>90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 t="s">
        <v>22</v>
      </c>
      <c r="Q5" s="69"/>
      <c r="R5" s="69"/>
      <c r="S5" s="69"/>
      <c r="T5" s="69"/>
      <c r="U5" s="69"/>
      <c r="V5" s="69"/>
      <c r="W5" s="69"/>
      <c r="X5" s="69"/>
      <c r="Y5" s="69"/>
      <c r="Z5" s="69"/>
      <c r="AA5" s="69" t="s">
        <v>114</v>
      </c>
      <c r="AB5" s="69"/>
      <c r="AC5" s="69"/>
      <c r="AD5" s="69"/>
      <c r="AE5" s="69"/>
      <c r="AF5" s="69"/>
      <c r="AG5" s="69"/>
      <c r="AH5" s="69" t="s">
        <v>23</v>
      </c>
      <c r="AI5" s="69"/>
      <c r="AJ5" s="69"/>
      <c r="AK5" s="69"/>
      <c r="AL5" s="69"/>
      <c r="AM5" s="69"/>
    </row>
    <row r="6" spans="1:39" ht="15" customHeight="1" x14ac:dyDescent="0.25">
      <c r="A6" s="71" t="s">
        <v>29</v>
      </c>
      <c r="B6" s="50"/>
      <c r="C6" s="50"/>
      <c r="D6" s="68" t="s">
        <v>91</v>
      </c>
      <c r="E6" s="68" t="s">
        <v>32</v>
      </c>
      <c r="F6" s="68" t="s">
        <v>33</v>
      </c>
      <c r="G6" s="67" t="s">
        <v>0</v>
      </c>
      <c r="H6" s="67" t="s">
        <v>1</v>
      </c>
      <c r="I6" s="71" t="s">
        <v>2</v>
      </c>
      <c r="J6" s="68" t="s">
        <v>3</v>
      </c>
      <c r="K6" s="67" t="s">
        <v>4</v>
      </c>
      <c r="L6" s="68" t="s">
        <v>94</v>
      </c>
      <c r="M6" s="68" t="s">
        <v>5</v>
      </c>
      <c r="N6" s="68" t="s">
        <v>4</v>
      </c>
      <c r="O6" s="68" t="s">
        <v>6</v>
      </c>
      <c r="P6" s="68" t="s">
        <v>21</v>
      </c>
      <c r="Q6" s="68" t="s">
        <v>59</v>
      </c>
      <c r="R6" s="67" t="s">
        <v>108</v>
      </c>
      <c r="S6" s="72" t="s">
        <v>7</v>
      </c>
      <c r="T6" s="72"/>
      <c r="U6" s="72"/>
      <c r="V6" s="72"/>
      <c r="W6" s="72"/>
      <c r="X6" s="72"/>
      <c r="Y6" s="72"/>
      <c r="Z6" s="72"/>
      <c r="AA6" s="71" t="s">
        <v>109</v>
      </c>
      <c r="AB6" s="71" t="s">
        <v>110</v>
      </c>
      <c r="AC6" s="73" t="s">
        <v>4</v>
      </c>
      <c r="AD6" s="71" t="s">
        <v>111</v>
      </c>
      <c r="AE6" s="51"/>
      <c r="AF6" s="71" t="s">
        <v>112</v>
      </c>
      <c r="AG6" s="71" t="s">
        <v>113</v>
      </c>
      <c r="AH6" s="67" t="s">
        <v>14</v>
      </c>
      <c r="AI6" s="67" t="s">
        <v>15</v>
      </c>
      <c r="AJ6" s="68" t="s">
        <v>17</v>
      </c>
      <c r="AK6" s="68" t="s">
        <v>16</v>
      </c>
      <c r="AL6" s="67" t="s">
        <v>18</v>
      </c>
      <c r="AM6" s="68" t="s">
        <v>19</v>
      </c>
    </row>
    <row r="7" spans="1:39" s="53" customFormat="1" ht="48" customHeight="1" x14ac:dyDescent="0.25">
      <c r="A7" s="71"/>
      <c r="B7" s="50" t="s">
        <v>30</v>
      </c>
      <c r="C7" s="50" t="s">
        <v>31</v>
      </c>
      <c r="D7" s="68"/>
      <c r="E7" s="68"/>
      <c r="F7" s="68"/>
      <c r="G7" s="67"/>
      <c r="H7" s="67"/>
      <c r="I7" s="71"/>
      <c r="J7" s="68"/>
      <c r="K7" s="67"/>
      <c r="L7" s="68"/>
      <c r="M7" s="68"/>
      <c r="N7" s="68"/>
      <c r="O7" s="68"/>
      <c r="P7" s="68"/>
      <c r="Q7" s="68"/>
      <c r="R7" s="67"/>
      <c r="S7" s="52" t="s">
        <v>8</v>
      </c>
      <c r="T7" s="52" t="s">
        <v>70</v>
      </c>
      <c r="U7" s="52" t="s">
        <v>9</v>
      </c>
      <c r="V7" s="52" t="s">
        <v>69</v>
      </c>
      <c r="W7" s="52" t="s">
        <v>10</v>
      </c>
      <c r="X7" s="52" t="s">
        <v>11</v>
      </c>
      <c r="Y7" s="52" t="s">
        <v>12</v>
      </c>
      <c r="Z7" s="52" t="s">
        <v>13</v>
      </c>
      <c r="AA7" s="71"/>
      <c r="AB7" s="71"/>
      <c r="AC7" s="73"/>
      <c r="AD7" s="71"/>
      <c r="AE7" s="52" t="s">
        <v>4</v>
      </c>
      <c r="AF7" s="71"/>
      <c r="AG7" s="71"/>
      <c r="AH7" s="67"/>
      <c r="AI7" s="67"/>
      <c r="AJ7" s="68"/>
      <c r="AK7" s="68"/>
      <c r="AL7" s="67"/>
      <c r="AM7" s="68"/>
    </row>
    <row r="8" spans="1:39" s="64" customFormat="1" ht="99.75" x14ac:dyDescent="0.25">
      <c r="A8" s="54" t="s">
        <v>123</v>
      </c>
      <c r="B8" s="55" t="s">
        <v>124</v>
      </c>
      <c r="C8" s="55" t="s">
        <v>127</v>
      </c>
      <c r="D8" s="55" t="s">
        <v>34</v>
      </c>
      <c r="E8" s="60" t="s">
        <v>129</v>
      </c>
      <c r="F8" s="60" t="s">
        <v>130</v>
      </c>
      <c r="G8" s="60" t="s">
        <v>128</v>
      </c>
      <c r="H8" s="55" t="s">
        <v>36</v>
      </c>
      <c r="I8" s="62">
        <v>50</v>
      </c>
      <c r="J8" s="56" t="str">
        <f t="shared" ref="J8:J9" si="0">+IF(I8&lt;=2,"MuyBaja",IF(I8&lt;=24,"Baja",IF(I8&lt;=500,"Media",IF(I8&lt;=5000,"Alta","MuyAlta"))))</f>
        <v>Media</v>
      </c>
      <c r="K8" s="57" t="str">
        <f t="shared" ref="K8:K9" si="1">+IF(I8&lt;=2,"20%",IF(I8&lt;=24,"40%",IF(I8&lt;=500,"60%",IF(I8&lt;=5000,"80%","100%"))))</f>
        <v>60%</v>
      </c>
      <c r="L8" s="58" t="s">
        <v>102</v>
      </c>
      <c r="M8" s="56" t="str">
        <f t="shared" ref="M8:M9" si="2">IF(L8="Menora10SMLMV","Leve",IF(L8="Elriesgoafectalaimagendealgunaáreadelaorganización","Leve",IF(L8="Entre11y50SMLMV","Menor",IF(L8="Elriesgoafectalaimagendelaentidadinternamente,deconocimientogeneral,nivelinterno,dejuntadircetivayaccionistasy/odeprovedores","Menor",IF(L8="Entre51y100SMLMV","Moderado",IF(L8="Elriesgoafectalaimagendelaentidadconalgunosusuariosderelevanciafrenteallogrodelosobjetivos","Moderado",IF(L8="Entre101y500SMLMV","Mayor",IF(L8="Elriesgoafectalaimagendelaentidadconefectopublicitariosostenidoaniveldesectoradministrativo,niveldepartamentalomunicipal","Mayor","Catastrófico"))))))))</f>
        <v>Catastrófico</v>
      </c>
      <c r="N8" s="57" t="str">
        <f t="shared" ref="N8:N9" si="3">IF(L8="Menora10SMLMV","¨20%",IF(L8="Elriesgoafectalaimagendealgunaáreadelaorganización","20%",IF(L8="Entre11y50SMLMV","40%",IF(L8="Elriesgoafectalaimagendelaentidadinternamente,deconocimientogeneral,nivelinterno,dejuntadircetivayaccionistasy/odeprovedores","40%",IF(L8="Entre51y100SMLMV","60%",IF(L8="Elriesgoafectalaimagendelaentidadconalgunosusuariosderelevanciafrenteallogrodelosobjetivos","60%",IF(L8="Entre101y500SMLMV","80%",IF(L8="Elriesgoafectalaimagendelaentidadconefectopublicitariosostenidoaniveldesectoradministrativo,niveldepartamentalomunicipal","80%","100%"))))))))</f>
        <v>100%</v>
      </c>
      <c r="O8" s="54" t="str">
        <f t="shared" ref="O8:O9" si="4">IF(OR(AND(J8="MuyBaja",M8="Leve"),AND(J8="MuyBaja",M8="Menor"),AND(J8="Baja",M8="Leve")),"Bajo",IF(OR(AND(J8="MuyBaja",M8="Moderado"),AND(J8="Baja",M8="Menor"),AND(J8="Baja",M8="Moderado"),AND(J8="Media",M8="Leve"),AND(J8="Media",M8="Menor"),AND(J8="Media",M8="Moderado"),AND(J8="Alta",M8="Leve"),AND(J8="Alta",M8="Menor")),"Moderado",IF(OR(AND(J8="MuyBaja",M8="Mayor"),AND(J8="Baja",M8="Mayor"),AND(J8="Media",M8="Mayor"),AND(J8="Alta",M8="Moderado"),AND(J8="Alta",M8="Mayor"),AND(J8="MuyAlta",M8="Leve"),AND(J8="MuyAlta",M8="Menor"),AND(J8="Muy Alta",M8="Moderado"),AND(J8="MuyAlta",M8="Mayor")),"Alto",IF(OR(AND(J8="MuyBaja",M8="Catastrófico"),AND(J8="Baja",M8="Catastrófico"),AND(J8="Media",M8="Catastrófico"),AND(J8="Alta",M8="Catastrófico"),AND(J8="Muy Alta",M8="Catastrófico")),"Extremo",""))))</f>
        <v>Extremo</v>
      </c>
      <c r="P8" s="54">
        <v>1</v>
      </c>
      <c r="Q8" s="60" t="s">
        <v>131</v>
      </c>
      <c r="R8" s="54" t="str">
        <f t="shared" ref="R8:R9" si="5">IF(OR(S8="Preventivo",S8="Detectivo"),"Probabilidad",IF(S8="Correctivo","Impacto",""))</f>
        <v>Probabilidad</v>
      </c>
      <c r="S8" s="54" t="s">
        <v>63</v>
      </c>
      <c r="T8" s="57">
        <f>+VLOOKUP(S8,Convenciones!D$18:E$21,2,0)</f>
        <v>0.15</v>
      </c>
      <c r="U8" s="54" t="s">
        <v>66</v>
      </c>
      <c r="V8" s="57">
        <f>VLOOKUP(U8,Convenciones!$D$24:$E$25,2,0)</f>
        <v>0.15</v>
      </c>
      <c r="W8" s="56">
        <f t="shared" ref="W8:W9" si="6">T8+V8</f>
        <v>0.3</v>
      </c>
      <c r="X8" s="54" t="s">
        <v>82</v>
      </c>
      <c r="Y8" s="54" t="s">
        <v>86</v>
      </c>
      <c r="Z8" s="54" t="s">
        <v>88</v>
      </c>
      <c r="AA8" s="57">
        <f t="shared" ref="AA8:AA9" si="7">IFERROR(IF(R8="Probabilidad",(K8-(+K8*W8)),IF(R8="Impacto",K8,"")),"")</f>
        <v>0.42</v>
      </c>
      <c r="AB8" s="54" t="str">
        <f t="shared" ref="AB8:AB9" si="8">IFERROR(IF(AA8="","",IF(AA8&lt;=20%,"MuyBaja",IF(AA8&lt;=40%,"Baja",IF(AA8&lt;=60%,"Media",IF(AA8&lt;=80%,"Alta","Muy Alta"))))),"")</f>
        <v>Media</v>
      </c>
      <c r="AC8" s="56">
        <f t="shared" ref="AC8:AC9" si="9">+AA8</f>
        <v>0.42</v>
      </c>
      <c r="AD8" s="54" t="str">
        <f t="shared" ref="AD8:AD9" si="10">IFERROR(IF(AC8="","",IF(AC8&lt;=20%,"Leve",IF(AC8&lt;=40%,"Menor",IF(AC8&lt;=60%,"Moderado",IF(AC8&lt;=80%,"Mayor","Catastrófico"))))),"")</f>
        <v>Moderado</v>
      </c>
      <c r="AE8" s="54" t="str">
        <f t="shared" ref="AE8:AE9" si="11">IFERROR(IF(R8="Impacto",(N8-(+N8*V8)),IF(R8="Probabilidad",N8,"")),"")</f>
        <v>100%</v>
      </c>
      <c r="AF8" s="54" t="str">
        <f t="shared" ref="AF8:AF9" si="12">IFERROR(IF(OR(AND(AB8="MuyBaja",AD8="Leve"),AND(AB8="MuyBaja",AD8="Menor"),AND(AB8="Baja",AD8="Leve")),"Bajo",IF(OR(AND(AB8="Muybaja",AD8="Moderado"),AND(AB8="Baja",AD8="Menor"),AND(AB8="Baja",AD8="Moderado"),AND(AB8="Media",AD8="Leve"),AND(AB8="Media",AD8="Menor"),AND(AB8="Media",AD8="Moderado"),AND(AB8="Alta",AD8="Leve"),AND(AB8="Alta",AD8="Menor")),"Moderado",IF(OR(AND(AB8="Muy Baja",AD8="Mayor"),AND(AB8="Baja",AD8="Mayor"),AND(AB8="Media",AD8="Mayor"),AND(AB8="Alta",AD8="Moderado"),AND(AB8="Alta",AD8="Mayor"),AND(AB8="MuyAlta",AD8="Leve"),AND(AB8="MuyAlta",AD8="Menor"),AND(AB8="MuyAlta",AD8="Moderado"),AND(AB8="MuyAlta",AD8="Mayor")),"Alto",IF(OR(AND(AB8="MuyBaja",AD8="Catastrófico"),AND(AB8="Baja",AD8="Catastrófico"),AND(AB8="Media",AD8="Catastrófico"),AND(AB8="Alta",AD8="Catastrófico"),AND(AB8="MuyAlta",AD8="Catastrófico")),"Extremo","")))),"")</f>
        <v>Moderado</v>
      </c>
      <c r="AG8" s="54" t="s">
        <v>119</v>
      </c>
      <c r="AH8" s="63"/>
      <c r="AI8" s="63"/>
      <c r="AJ8" s="63"/>
      <c r="AK8" s="63"/>
      <c r="AL8" s="63"/>
      <c r="AM8" s="63"/>
    </row>
    <row r="9" spans="1:39" ht="75" x14ac:dyDescent="0.25">
      <c r="A9" s="54" t="s">
        <v>123</v>
      </c>
      <c r="B9" s="55" t="s">
        <v>124</v>
      </c>
      <c r="C9" s="55" t="s">
        <v>127</v>
      </c>
      <c r="D9" s="55" t="s">
        <v>34</v>
      </c>
      <c r="E9" s="65" t="s">
        <v>133</v>
      </c>
      <c r="F9" s="65" t="s">
        <v>134</v>
      </c>
      <c r="G9" s="66" t="s">
        <v>132</v>
      </c>
      <c r="H9" s="55" t="s">
        <v>36</v>
      </c>
      <c r="I9" s="61">
        <v>50</v>
      </c>
      <c r="J9" s="56" t="str">
        <f t="shared" si="0"/>
        <v>Media</v>
      </c>
      <c r="K9" s="57" t="str">
        <f t="shared" si="1"/>
        <v>60%</v>
      </c>
      <c r="L9" s="58" t="s">
        <v>102</v>
      </c>
      <c r="M9" s="56" t="str">
        <f t="shared" si="2"/>
        <v>Catastrófico</v>
      </c>
      <c r="N9" s="57" t="str">
        <f t="shared" si="3"/>
        <v>100%</v>
      </c>
      <c r="O9" s="54" t="str">
        <f t="shared" si="4"/>
        <v>Extremo</v>
      </c>
      <c r="P9" s="54">
        <v>1</v>
      </c>
      <c r="Q9" s="66" t="s">
        <v>135</v>
      </c>
      <c r="R9" s="54" t="str">
        <f t="shared" si="5"/>
        <v>Probabilidad</v>
      </c>
      <c r="S9" s="54" t="s">
        <v>63</v>
      </c>
      <c r="T9" s="57">
        <f>+VLOOKUP(S9,Convenciones!D$18:E$21,2,0)</f>
        <v>0.15</v>
      </c>
      <c r="U9" s="54" t="s">
        <v>66</v>
      </c>
      <c r="V9" s="57">
        <f>VLOOKUP(U9,Convenciones!$D$24:$E$25,2,0)</f>
        <v>0.15</v>
      </c>
      <c r="W9" s="56">
        <f t="shared" si="6"/>
        <v>0.3</v>
      </c>
      <c r="X9" s="54" t="s">
        <v>82</v>
      </c>
      <c r="Y9" s="54" t="s">
        <v>86</v>
      </c>
      <c r="Z9" s="54" t="s">
        <v>88</v>
      </c>
      <c r="AA9" s="57">
        <f t="shared" si="7"/>
        <v>0.42</v>
      </c>
      <c r="AB9" s="54" t="str">
        <f t="shared" si="8"/>
        <v>Media</v>
      </c>
      <c r="AC9" s="56">
        <f t="shared" si="9"/>
        <v>0.42</v>
      </c>
      <c r="AD9" s="54" t="str">
        <f t="shared" si="10"/>
        <v>Moderado</v>
      </c>
      <c r="AE9" s="54" t="str">
        <f t="shared" si="11"/>
        <v>100%</v>
      </c>
      <c r="AF9" s="54" t="str">
        <f t="shared" si="12"/>
        <v>Moderado</v>
      </c>
      <c r="AG9" s="54" t="s">
        <v>119</v>
      </c>
      <c r="AH9" s="61"/>
      <c r="AI9" s="61"/>
      <c r="AJ9" s="61"/>
      <c r="AK9" s="61"/>
      <c r="AL9" s="61"/>
      <c r="AM9" s="61"/>
    </row>
  </sheetData>
  <mergeCells count="39">
    <mergeCell ref="D1:AJ3"/>
    <mergeCell ref="AK1:AM3"/>
    <mergeCell ref="A4:C4"/>
    <mergeCell ref="AK4:AM4"/>
    <mergeCell ref="D4:AJ4"/>
    <mergeCell ref="AA5:AG5"/>
    <mergeCell ref="AA6:AA7"/>
    <mergeCell ref="AB6:AB7"/>
    <mergeCell ref="AC6:AC7"/>
    <mergeCell ref="AD6:AD7"/>
    <mergeCell ref="AF6:AF7"/>
    <mergeCell ref="AG6:AG7"/>
    <mergeCell ref="A6:A7"/>
    <mergeCell ref="D6:D7"/>
    <mergeCell ref="P5:Z5"/>
    <mergeCell ref="P6:P7"/>
    <mergeCell ref="Q6:Q7"/>
    <mergeCell ref="S6:Z6"/>
    <mergeCell ref="I6:I7"/>
    <mergeCell ref="J6:J7"/>
    <mergeCell ref="L6:L7"/>
    <mergeCell ref="K6:K7"/>
    <mergeCell ref="M6:M7"/>
    <mergeCell ref="AL6:AL7"/>
    <mergeCell ref="AM6:AM7"/>
    <mergeCell ref="AH5:AM5"/>
    <mergeCell ref="A1:C3"/>
    <mergeCell ref="AI6:AI7"/>
    <mergeCell ref="AJ6:AJ7"/>
    <mergeCell ref="R6:R7"/>
    <mergeCell ref="AH6:AH7"/>
    <mergeCell ref="AK6:AK7"/>
    <mergeCell ref="A5:O5"/>
    <mergeCell ref="E6:E7"/>
    <mergeCell ref="F6:F7"/>
    <mergeCell ref="G6:G7"/>
    <mergeCell ref="H6:H7"/>
    <mergeCell ref="O6:O7"/>
    <mergeCell ref="N6:N7"/>
  </mergeCells>
  <conditionalFormatting sqref="J8:J9">
    <cfRule type="cellIs" dxfId="58" priority="12" operator="equal">
      <formula>"MuyAlta"</formula>
    </cfRule>
    <cfRule type="cellIs" dxfId="57" priority="13" operator="equal">
      <formula>"Alta"</formula>
    </cfRule>
    <cfRule type="cellIs" dxfId="56" priority="14" operator="equal">
      <formula>"Media"</formula>
    </cfRule>
    <cfRule type="cellIs" dxfId="55" priority="15" operator="equal">
      <formula>"Baja"</formula>
    </cfRule>
    <cfRule type="cellIs" dxfId="54" priority="16" operator="equal">
      <formula>"MuyBaja"</formula>
    </cfRule>
  </conditionalFormatting>
  <conditionalFormatting sqref="K6:N6 M10:M1048576">
    <cfRule type="containsText" dxfId="53" priority="31" operator="containsText" text="catastrofico">
      <formula>NOT(ISERROR(SEARCH("catastrofico",K6)))</formula>
    </cfRule>
    <cfRule type="containsText" dxfId="52" priority="32" operator="containsText" text="mayor">
      <formula>NOT(ISERROR(SEARCH("mayor",K6)))</formula>
    </cfRule>
    <cfRule type="containsText" dxfId="51" priority="33" operator="containsText" text="leve">
      <formula>NOT(ISERROR(SEARCH("leve",K6)))</formula>
    </cfRule>
    <cfRule type="containsText" dxfId="50" priority="34" operator="containsText" text="menor ">
      <formula>NOT(ISERROR(SEARCH("menor ",K6)))</formula>
    </cfRule>
    <cfRule type="containsText" dxfId="49" priority="35" operator="containsText" text="moderado">
      <formula>NOT(ISERROR(SEARCH("moderado",K6)))</formula>
    </cfRule>
  </conditionalFormatting>
  <conditionalFormatting sqref="M8:M9">
    <cfRule type="cellIs" dxfId="48" priority="5" operator="equal">
      <formula>"Catastrófico"</formula>
    </cfRule>
    <cfRule type="cellIs" dxfId="47" priority="6" operator="equal">
      <formula>"Mayor"</formula>
    </cfRule>
    <cfRule type="cellIs" dxfId="46" priority="7" operator="equal">
      <formula>"Moderado"</formula>
    </cfRule>
    <cfRule type="cellIs" dxfId="45" priority="8" operator="equal">
      <formula>"Menor"</formula>
    </cfRule>
    <cfRule type="cellIs" dxfId="44" priority="9" operator="equal">
      <formula>"Leve"</formula>
    </cfRule>
    <cfRule type="containsText" dxfId="43" priority="46" operator="containsText" text="Catastrófico (100%)">
      <formula>NOT(ISERROR(SEARCH("Catastrófico (100%)",M8)))</formula>
    </cfRule>
    <cfRule type="containsText" dxfId="42" priority="47" operator="containsText" text="Mayor (80%)">
      <formula>NOT(ISERROR(SEARCH("Mayor (80%)",M8)))</formula>
    </cfRule>
    <cfRule type="containsText" dxfId="41" priority="48" operator="containsText" text="Moderado (60%)">
      <formula>NOT(ISERROR(SEARCH("Moderado (60%)",M8)))</formula>
    </cfRule>
    <cfRule type="containsText" dxfId="40" priority="49" operator="containsText" text="Menor (40%)">
      <formula>NOT(ISERROR(SEARCH("Menor (40%)",M8)))</formula>
    </cfRule>
    <cfRule type="containsText" dxfId="39" priority="50" operator="containsText" text="Leve (20%)">
      <formula>NOT(ISERROR(SEARCH("Leve (20%)",M8)))</formula>
    </cfRule>
    <cfRule type="beginsWith" dxfId="38" priority="51" operator="beginsWith" text="media">
      <formula>LEFT(M8,LEN("media"))="media"</formula>
    </cfRule>
    <cfRule type="containsText" dxfId="37" priority="52" operator="containsText" text="muy alta">
      <formula>NOT(ISERROR(SEARCH("muy alta",M8)))</formula>
    </cfRule>
    <cfRule type="containsText" dxfId="36" priority="53" operator="containsText" text="alta">
      <formula>NOT(ISERROR(SEARCH("alta",M8)))</formula>
    </cfRule>
    <cfRule type="beginsWith" dxfId="35" priority="54" operator="beginsWith" text="baja">
      <formula>LEFT(M8,LEN("baja"))="baja"</formula>
    </cfRule>
    <cfRule type="containsText" dxfId="34" priority="55" operator="containsText" text="muy baja">
      <formula>NOT(ISERROR(SEARCH("muy baja",M8)))</formula>
    </cfRule>
  </conditionalFormatting>
  <conditionalFormatting sqref="O8:O9">
    <cfRule type="cellIs" dxfId="33" priority="1" operator="equal">
      <formula>"Extremo"</formula>
    </cfRule>
    <cfRule type="cellIs" dxfId="32" priority="2" operator="equal">
      <formula>"Alto"</formula>
    </cfRule>
    <cfRule type="cellIs" dxfId="31" priority="3" operator="equal">
      <formula>"MODERADO"</formula>
    </cfRule>
    <cfRule type="cellIs" dxfId="30" priority="4" operator="equal">
      <formula>"Bajo"</formula>
    </cfRule>
  </conditionalFormatting>
  <conditionalFormatting sqref="O8:O1048576">
    <cfRule type="beginsWith" dxfId="29" priority="72" operator="beginsWith" text="media">
      <formula>LEFT(O8,LEN("media"))="media"</formula>
    </cfRule>
    <cfRule type="containsText" dxfId="28" priority="83" operator="containsText" text="muy alta">
      <formula>NOT(ISERROR(SEARCH("muy alta",O8)))</formula>
    </cfRule>
    <cfRule type="containsText" dxfId="27" priority="84" operator="containsText" text="alta">
      <formula>NOT(ISERROR(SEARCH("alta",O8)))</formula>
    </cfRule>
    <cfRule type="beginsWith" dxfId="26" priority="86" operator="beginsWith" text="baja">
      <formula>LEFT(O8,LEN("baja"))="baja"</formula>
    </cfRule>
    <cfRule type="containsText" dxfId="25" priority="87" operator="containsText" text="muy baja">
      <formula>NOT(ISERROR(SEARCH("muy baja",O8)))</formula>
    </cfRule>
  </conditionalFormatting>
  <conditionalFormatting sqref="O6:P6">
    <cfRule type="beginsWith" dxfId="24" priority="62" operator="beginsWith" text="media">
      <formula>LEFT(O6,LEN("media"))="media"</formula>
    </cfRule>
    <cfRule type="containsText" dxfId="23" priority="63" operator="containsText" text="muy alta">
      <formula>NOT(ISERROR(SEARCH("muy alta",O6)))</formula>
    </cfRule>
    <cfRule type="containsText" dxfId="22" priority="64" operator="containsText" text="alta">
      <formula>NOT(ISERROR(SEARCH("alta",O6)))</formula>
    </cfRule>
    <cfRule type="beginsWith" dxfId="21" priority="65" operator="beginsWith" text="baja">
      <formula>LEFT(O6,LEN("baja"))="baja"</formula>
    </cfRule>
    <cfRule type="containsText" dxfId="20" priority="66" operator="containsText" text="muy baja">
      <formula>NOT(ISERROR(SEARCH("muy baja",O6)))</formula>
    </cfRule>
  </conditionalFormatting>
  <pageMargins left="0.7" right="0.7" top="0.75" bottom="0.75" header="0.3" footer="0.3"/>
  <pageSetup orientation="portrait" r:id="rId1"/>
  <ignoredErrors>
    <ignoredError sqref="AB8:AB9 AA8 T8:T9 R8:R9 O8:O9 N8:N9 M8:M9 J8:K8 V8:W8 AC8:AF8 J9:K9 V9:W9 AA9 AC9 AD9 AE9 AF9" unlockedFormula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000-000000000000}">
          <x14:formula1>
            <xm:f>Convenciones!$B$11:$B$17</xm:f>
          </x14:formula1>
          <xm:sqref>H8:H9</xm:sqref>
        </x14:dataValidation>
        <x14:dataValidation type="list" allowBlank="1" showInputMessage="1" showErrorMessage="1" xr:uid="{00000000-0002-0000-0000-000001000000}">
          <x14:formula1>
            <xm:f>Convenciones!$D$32:$D$43</xm:f>
          </x14:formula1>
          <xm:sqref>L8:L9</xm:sqref>
        </x14:dataValidation>
        <x14:dataValidation type="list" allowBlank="1" showInputMessage="1" showErrorMessage="1" xr:uid="{00000000-0002-0000-0000-000002000000}">
          <x14:formula1>
            <xm:f>Convenciones!$B$3:$B$4</xm:f>
          </x14:formula1>
          <xm:sqref>D8:D9</xm:sqref>
        </x14:dataValidation>
        <x14:dataValidation type="list" allowBlank="1" showInputMessage="1" showErrorMessage="1" xr:uid="{00000000-0002-0000-0000-000003000000}">
          <x14:formula1>
            <xm:f>Convenciones!$B$25:$B$26</xm:f>
          </x14:formula1>
          <xm:sqref>U8:U9</xm:sqref>
        </x14:dataValidation>
        <x14:dataValidation type="list" allowBlank="1" showInputMessage="1" showErrorMessage="1" xr:uid="{00000000-0002-0000-0000-000004000000}">
          <x14:formula1>
            <xm:f>Convenciones!$B$29:$B$30</xm:f>
          </x14:formula1>
          <xm:sqref>X8:X9</xm:sqref>
        </x14:dataValidation>
        <x14:dataValidation type="list" allowBlank="1" showInputMessage="1" showErrorMessage="1" xr:uid="{00000000-0002-0000-0000-000005000000}">
          <x14:formula1>
            <xm:f>Convenciones!$B$33:$B$34</xm:f>
          </x14:formula1>
          <xm:sqref>Y8:Y9</xm:sqref>
        </x14:dataValidation>
        <x14:dataValidation type="list" allowBlank="1" showInputMessage="1" showErrorMessage="1" xr:uid="{00000000-0002-0000-0000-000006000000}">
          <x14:formula1>
            <xm:f>Convenciones!$B$37:$B$38</xm:f>
          </x14:formula1>
          <xm:sqref>Z8:Z9</xm:sqref>
        </x14:dataValidation>
        <x14:dataValidation type="list" allowBlank="1" showInputMessage="1" showErrorMessage="1" xr:uid="{00000000-0002-0000-0000-000007000000}">
          <x14:formula1>
            <xm:f>Convenciones!$D$19:$D$21</xm:f>
          </x14:formula1>
          <xm:sqref>S8:S9</xm:sqref>
        </x14:dataValidation>
        <x14:dataValidation type="list" allowBlank="1" showInputMessage="1" showErrorMessage="1" xr:uid="{00000000-0002-0000-0000-000008000000}">
          <x14:formula1>
            <xm:f>Convenciones!$D$46:$D$49</xm:f>
          </x14:formula1>
          <xm:sqref>AG8:AG9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67"/>
  <sheetViews>
    <sheetView zoomScale="90" zoomScaleNormal="90" workbookViewId="0">
      <selection sqref="A1:XFD1048576"/>
    </sheetView>
  </sheetViews>
  <sheetFormatPr baseColWidth="10" defaultRowHeight="15" x14ac:dyDescent="0.25"/>
  <sheetData>
    <row r="1" spans="2:10" x14ac:dyDescent="0.25">
      <c r="B1" s="78"/>
      <c r="C1" s="78"/>
      <c r="D1" s="78"/>
      <c r="E1" s="78"/>
      <c r="F1" s="78"/>
      <c r="G1" s="78"/>
      <c r="H1" s="78"/>
      <c r="I1" s="78"/>
      <c r="J1" s="78"/>
    </row>
    <row r="2" spans="2:10" x14ac:dyDescent="0.25">
      <c r="B2" s="78"/>
      <c r="C2" s="78"/>
      <c r="D2" s="78"/>
      <c r="E2" s="78"/>
      <c r="F2" s="78"/>
      <c r="G2" s="78"/>
      <c r="H2" s="78"/>
      <c r="I2" s="78"/>
      <c r="J2" s="78"/>
    </row>
    <row r="3" spans="2:10" x14ac:dyDescent="0.25">
      <c r="B3" s="78"/>
      <c r="C3" s="78"/>
      <c r="D3" s="78"/>
      <c r="E3" s="78"/>
      <c r="F3" s="78"/>
      <c r="G3" s="78"/>
      <c r="H3" s="78"/>
      <c r="I3" s="78"/>
      <c r="J3" s="78"/>
    </row>
    <row r="4" spans="2:10" x14ac:dyDescent="0.25">
      <c r="B4" s="78"/>
      <c r="C4" s="78"/>
      <c r="D4" s="78"/>
      <c r="E4" s="78"/>
      <c r="F4" s="78"/>
      <c r="G4" s="78"/>
      <c r="H4" s="78"/>
      <c r="I4" s="78"/>
      <c r="J4" s="78"/>
    </row>
    <row r="5" spans="2:10" x14ac:dyDescent="0.25">
      <c r="B5" s="78"/>
      <c r="C5" s="78"/>
      <c r="D5" s="78"/>
      <c r="E5" s="78"/>
      <c r="F5" s="78"/>
      <c r="G5" s="78"/>
      <c r="H5" s="78"/>
      <c r="I5" s="78"/>
      <c r="J5" s="78"/>
    </row>
    <row r="6" spans="2:10" x14ac:dyDescent="0.25">
      <c r="B6" s="78"/>
      <c r="C6" s="78"/>
      <c r="D6" s="78"/>
      <c r="E6" s="78"/>
      <c r="F6" s="78"/>
      <c r="G6" s="78"/>
      <c r="H6" s="78"/>
      <c r="I6" s="78"/>
      <c r="J6" s="78"/>
    </row>
    <row r="7" spans="2:10" x14ac:dyDescent="0.25">
      <c r="B7" s="78"/>
      <c r="C7" s="78"/>
      <c r="D7" s="78"/>
      <c r="E7" s="78"/>
      <c r="F7" s="78"/>
      <c r="G7" s="78"/>
      <c r="H7" s="78"/>
      <c r="I7" s="78"/>
      <c r="J7" s="78"/>
    </row>
    <row r="8" spans="2:10" x14ac:dyDescent="0.25">
      <c r="B8" s="78"/>
      <c r="C8" s="78"/>
      <c r="D8" s="78"/>
      <c r="E8" s="78"/>
      <c r="F8" s="78"/>
      <c r="G8" s="78"/>
      <c r="H8" s="78"/>
      <c r="I8" s="78"/>
      <c r="J8" s="78"/>
    </row>
    <row r="9" spans="2:10" x14ac:dyDescent="0.25">
      <c r="B9" s="78"/>
      <c r="C9" s="78"/>
      <c r="D9" s="78"/>
      <c r="E9" s="78"/>
      <c r="F9" s="78"/>
      <c r="G9" s="78"/>
      <c r="H9" s="78"/>
      <c r="I9" s="78"/>
      <c r="J9" s="78"/>
    </row>
    <row r="10" spans="2:10" x14ac:dyDescent="0.25">
      <c r="B10" s="78"/>
      <c r="C10" s="78"/>
      <c r="D10" s="78"/>
      <c r="E10" s="78"/>
      <c r="F10" s="78"/>
      <c r="G10" s="78"/>
      <c r="H10" s="78"/>
      <c r="I10" s="78"/>
      <c r="J10" s="78"/>
    </row>
    <row r="11" spans="2:10" x14ac:dyDescent="0.25">
      <c r="B11" s="78"/>
      <c r="C11" s="78"/>
      <c r="D11" s="78"/>
      <c r="E11" s="78"/>
      <c r="F11" s="78"/>
      <c r="G11" s="78"/>
      <c r="H11" s="78"/>
      <c r="I11" s="78"/>
      <c r="J11" s="78"/>
    </row>
    <row r="12" spans="2:10" x14ac:dyDescent="0.25">
      <c r="B12" s="78"/>
      <c r="C12" s="78"/>
      <c r="D12" s="78"/>
      <c r="E12" s="78"/>
      <c r="F12" s="78"/>
      <c r="G12" s="78"/>
      <c r="H12" s="78"/>
      <c r="I12" s="78"/>
      <c r="J12" s="78"/>
    </row>
    <row r="13" spans="2:10" x14ac:dyDescent="0.25">
      <c r="B13" s="78"/>
      <c r="C13" s="78"/>
      <c r="D13" s="78"/>
      <c r="E13" s="78"/>
      <c r="F13" s="78"/>
      <c r="G13" s="78"/>
      <c r="H13" s="78"/>
      <c r="I13" s="78"/>
      <c r="J13" s="78"/>
    </row>
    <row r="14" spans="2:10" x14ac:dyDescent="0.25">
      <c r="B14" s="78"/>
      <c r="C14" s="78"/>
      <c r="D14" s="78"/>
      <c r="E14" s="78"/>
      <c r="F14" s="78"/>
      <c r="G14" s="78"/>
      <c r="H14" s="78"/>
      <c r="I14" s="78"/>
      <c r="J14" s="78"/>
    </row>
    <row r="15" spans="2:10" x14ac:dyDescent="0.25">
      <c r="B15" s="78"/>
      <c r="C15" s="78"/>
      <c r="D15" s="78"/>
      <c r="E15" s="78"/>
      <c r="F15" s="78"/>
      <c r="G15" s="78"/>
      <c r="H15" s="78"/>
      <c r="I15" s="78"/>
      <c r="J15" s="78"/>
    </row>
    <row r="16" spans="2:10" x14ac:dyDescent="0.25">
      <c r="B16" s="78"/>
      <c r="C16" s="78"/>
      <c r="D16" s="78"/>
      <c r="E16" s="78"/>
      <c r="F16" s="78"/>
      <c r="G16" s="78"/>
      <c r="H16" s="78"/>
      <c r="I16" s="78"/>
      <c r="J16" s="78"/>
    </row>
    <row r="17" spans="2:10" x14ac:dyDescent="0.25">
      <c r="B17" s="78"/>
      <c r="C17" s="78"/>
      <c r="D17" s="78"/>
      <c r="E17" s="78"/>
      <c r="F17" s="78"/>
      <c r="G17" s="78"/>
      <c r="H17" s="78"/>
      <c r="I17" s="78"/>
      <c r="J17" s="78"/>
    </row>
    <row r="18" spans="2:10" x14ac:dyDescent="0.25">
      <c r="B18" s="78"/>
      <c r="C18" s="78"/>
      <c r="D18" s="78"/>
      <c r="E18" s="78"/>
      <c r="F18" s="78"/>
      <c r="G18" s="78"/>
      <c r="H18" s="78"/>
      <c r="I18" s="78"/>
      <c r="J18" s="78"/>
    </row>
    <row r="19" spans="2:10" x14ac:dyDescent="0.25">
      <c r="B19" s="78"/>
      <c r="C19" s="78"/>
      <c r="D19" s="78"/>
      <c r="E19" s="78"/>
      <c r="F19" s="78"/>
      <c r="G19" s="78"/>
      <c r="H19" s="78"/>
      <c r="I19" s="78"/>
      <c r="J19" s="78"/>
    </row>
    <row r="20" spans="2:10" x14ac:dyDescent="0.25">
      <c r="B20" s="78"/>
      <c r="C20" s="78"/>
      <c r="D20" s="78"/>
      <c r="E20" s="78"/>
      <c r="F20" s="78"/>
      <c r="G20" s="78"/>
      <c r="H20" s="78"/>
      <c r="I20" s="78"/>
      <c r="J20" s="78"/>
    </row>
    <row r="21" spans="2:10" x14ac:dyDescent="0.25">
      <c r="B21" s="78"/>
      <c r="C21" s="78"/>
      <c r="D21" s="78"/>
      <c r="E21" s="78"/>
      <c r="F21" s="78"/>
      <c r="G21" s="78"/>
      <c r="H21" s="78"/>
      <c r="I21" s="78"/>
      <c r="J21" s="78"/>
    </row>
    <row r="22" spans="2:10" x14ac:dyDescent="0.25">
      <c r="B22" s="78"/>
      <c r="C22" s="78"/>
      <c r="D22" s="78"/>
      <c r="E22" s="78"/>
      <c r="F22" s="78"/>
      <c r="G22" s="78"/>
      <c r="H22" s="78"/>
      <c r="I22" s="78"/>
      <c r="J22" s="78"/>
    </row>
    <row r="23" spans="2:10" x14ac:dyDescent="0.25">
      <c r="B23" s="78"/>
      <c r="C23" s="78"/>
      <c r="D23" s="78"/>
      <c r="E23" s="78"/>
      <c r="F23" s="78"/>
      <c r="G23" s="78"/>
      <c r="H23" s="78"/>
      <c r="I23" s="78"/>
      <c r="J23" s="78"/>
    </row>
    <row r="24" spans="2:10" x14ac:dyDescent="0.25">
      <c r="B24" s="78"/>
      <c r="C24" s="78"/>
      <c r="D24" s="78"/>
      <c r="E24" s="78"/>
      <c r="F24" s="78"/>
      <c r="G24" s="78"/>
      <c r="H24" s="78"/>
      <c r="I24" s="78"/>
      <c r="J24" s="78"/>
    </row>
    <row r="25" spans="2:10" x14ac:dyDescent="0.25">
      <c r="B25" s="78"/>
      <c r="C25" s="78"/>
      <c r="D25" s="78"/>
      <c r="E25" s="78"/>
      <c r="F25" s="78"/>
      <c r="G25" s="78"/>
      <c r="H25" s="78"/>
      <c r="I25" s="78"/>
      <c r="J25" s="78"/>
    </row>
    <row r="26" spans="2:10" x14ac:dyDescent="0.25">
      <c r="B26" s="78"/>
      <c r="C26" s="78"/>
      <c r="D26" s="78"/>
      <c r="E26" s="78"/>
      <c r="F26" s="78"/>
      <c r="G26" s="78"/>
      <c r="H26" s="78"/>
      <c r="I26" s="78"/>
      <c r="J26" s="78"/>
    </row>
    <row r="27" spans="2:10" x14ac:dyDescent="0.25">
      <c r="B27" s="78"/>
      <c r="C27" s="78"/>
      <c r="D27" s="78"/>
      <c r="E27" s="78"/>
      <c r="F27" s="78"/>
      <c r="G27" s="78"/>
      <c r="H27" s="78"/>
      <c r="I27" s="78"/>
      <c r="J27" s="78"/>
    </row>
    <row r="28" spans="2:10" x14ac:dyDescent="0.25">
      <c r="B28" s="78"/>
      <c r="C28" s="78"/>
      <c r="D28" s="78"/>
      <c r="E28" s="78"/>
      <c r="F28" s="78"/>
      <c r="G28" s="78"/>
      <c r="H28" s="78"/>
      <c r="I28" s="78"/>
      <c r="J28" s="78"/>
    </row>
    <row r="29" spans="2:10" x14ac:dyDescent="0.25">
      <c r="B29" s="78"/>
      <c r="C29" s="78"/>
      <c r="D29" s="78"/>
      <c r="E29" s="78"/>
      <c r="F29" s="78"/>
      <c r="G29" s="78"/>
      <c r="H29" s="78"/>
      <c r="I29" s="78"/>
      <c r="J29" s="78"/>
    </row>
    <row r="30" spans="2:10" x14ac:dyDescent="0.25">
      <c r="B30" s="78"/>
      <c r="C30" s="78"/>
      <c r="D30" s="78"/>
      <c r="E30" s="78"/>
      <c r="F30" s="78"/>
      <c r="G30" s="78"/>
      <c r="H30" s="78"/>
      <c r="I30" s="78"/>
      <c r="J30" s="78"/>
    </row>
    <row r="31" spans="2:10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x14ac:dyDescent="0.25">
      <c r="B32" s="78"/>
      <c r="C32" s="78"/>
      <c r="D32" s="78"/>
      <c r="E32" s="78"/>
      <c r="F32" s="78"/>
      <c r="G32" s="78"/>
      <c r="H32" s="78"/>
      <c r="I32" s="78"/>
      <c r="J32" s="78"/>
    </row>
    <row r="33" spans="2:10" x14ac:dyDescent="0.25">
      <c r="B33" s="78"/>
      <c r="C33" s="78"/>
      <c r="D33" s="78"/>
      <c r="E33" s="78"/>
      <c r="F33" s="78"/>
      <c r="G33" s="78"/>
      <c r="H33" s="78"/>
      <c r="I33" s="78"/>
      <c r="J33" s="78"/>
    </row>
    <row r="34" spans="2:10" x14ac:dyDescent="0.25">
      <c r="B34" s="78"/>
      <c r="C34" s="78"/>
      <c r="D34" s="78"/>
      <c r="E34" s="78"/>
      <c r="F34" s="78"/>
      <c r="G34" s="78"/>
      <c r="H34" s="78"/>
      <c r="I34" s="78"/>
      <c r="J34" s="78"/>
    </row>
    <row r="35" spans="2:10" x14ac:dyDescent="0.25">
      <c r="B35" s="78"/>
      <c r="C35" s="78"/>
      <c r="D35" s="78"/>
      <c r="E35" s="78"/>
      <c r="F35" s="78"/>
      <c r="G35" s="78"/>
      <c r="H35" s="78"/>
      <c r="I35" s="78"/>
      <c r="J35" s="78"/>
    </row>
    <row r="36" spans="2:10" x14ac:dyDescent="0.25">
      <c r="B36" s="78"/>
      <c r="C36" s="78"/>
      <c r="D36" s="78"/>
      <c r="E36" s="78"/>
      <c r="F36" s="78"/>
      <c r="G36" s="78"/>
      <c r="H36" s="78"/>
      <c r="I36" s="78"/>
      <c r="J36" s="78"/>
    </row>
    <row r="37" spans="2:10" x14ac:dyDescent="0.25">
      <c r="B37" s="78"/>
      <c r="C37" s="78"/>
      <c r="D37" s="78"/>
      <c r="E37" s="78"/>
      <c r="F37" s="78"/>
      <c r="G37" s="78"/>
      <c r="H37" s="78"/>
      <c r="I37" s="78"/>
      <c r="J37" s="78"/>
    </row>
    <row r="38" spans="2:10" x14ac:dyDescent="0.25">
      <c r="B38" s="78"/>
      <c r="C38" s="78"/>
      <c r="D38" s="78"/>
      <c r="E38" s="78"/>
      <c r="F38" s="78"/>
      <c r="G38" s="78"/>
      <c r="H38" s="78"/>
      <c r="I38" s="78"/>
      <c r="J38" s="78"/>
    </row>
    <row r="39" spans="2:10" x14ac:dyDescent="0.25">
      <c r="B39" s="78"/>
      <c r="C39" s="78"/>
      <c r="D39" s="78"/>
      <c r="E39" s="78"/>
      <c r="F39" s="78"/>
      <c r="G39" s="78"/>
      <c r="H39" s="78"/>
      <c r="I39" s="78"/>
      <c r="J39" s="78"/>
    </row>
    <row r="40" spans="2:10" x14ac:dyDescent="0.25">
      <c r="B40" s="78"/>
      <c r="C40" s="78"/>
      <c r="D40" s="78"/>
      <c r="E40" s="78"/>
      <c r="F40" s="78"/>
      <c r="G40" s="78"/>
      <c r="H40" s="78"/>
      <c r="I40" s="78"/>
      <c r="J40" s="78"/>
    </row>
    <row r="41" spans="2:10" x14ac:dyDescent="0.25">
      <c r="B41" s="78"/>
      <c r="C41" s="78"/>
      <c r="D41" s="78"/>
      <c r="E41" s="78"/>
      <c r="F41" s="78"/>
      <c r="G41" s="78"/>
      <c r="H41" s="78"/>
      <c r="I41" s="78"/>
      <c r="J41" s="78"/>
    </row>
    <row r="42" spans="2:10" x14ac:dyDescent="0.25">
      <c r="B42" s="78"/>
      <c r="C42" s="78"/>
      <c r="D42" s="78"/>
      <c r="E42" s="78"/>
      <c r="F42" s="78"/>
      <c r="G42" s="78"/>
      <c r="H42" s="78"/>
      <c r="I42" s="78"/>
      <c r="J42" s="78"/>
    </row>
    <row r="43" spans="2:10" x14ac:dyDescent="0.25">
      <c r="B43" s="78"/>
      <c r="C43" s="78"/>
      <c r="D43" s="78"/>
      <c r="E43" s="78"/>
      <c r="F43" s="78"/>
      <c r="G43" s="78"/>
      <c r="H43" s="78"/>
      <c r="I43" s="78"/>
      <c r="J43" s="78"/>
    </row>
    <row r="44" spans="2:10" x14ac:dyDescent="0.25">
      <c r="B44" s="78"/>
      <c r="C44" s="78"/>
      <c r="D44" s="78"/>
      <c r="E44" s="78"/>
      <c r="F44" s="78"/>
      <c r="G44" s="78"/>
      <c r="H44" s="78"/>
      <c r="I44" s="78"/>
      <c r="J44" s="78"/>
    </row>
    <row r="45" spans="2:10" x14ac:dyDescent="0.25">
      <c r="B45" s="78"/>
      <c r="C45" s="78"/>
      <c r="D45" s="78"/>
      <c r="E45" s="78"/>
      <c r="F45" s="78"/>
      <c r="G45" s="78"/>
      <c r="H45" s="78"/>
      <c r="I45" s="78"/>
      <c r="J45" s="78"/>
    </row>
    <row r="46" spans="2:10" x14ac:dyDescent="0.25">
      <c r="B46" s="78"/>
      <c r="C46" s="78"/>
      <c r="D46" s="78"/>
      <c r="E46" s="78"/>
      <c r="F46" s="78"/>
      <c r="G46" s="78"/>
      <c r="H46" s="78"/>
      <c r="I46" s="78"/>
      <c r="J46" s="78"/>
    </row>
    <row r="47" spans="2:10" x14ac:dyDescent="0.25">
      <c r="B47" s="78"/>
      <c r="C47" s="78"/>
      <c r="D47" s="78"/>
      <c r="E47" s="78"/>
      <c r="F47" s="78"/>
      <c r="G47" s="78"/>
      <c r="H47" s="78"/>
      <c r="I47" s="78"/>
      <c r="J47" s="78"/>
    </row>
    <row r="48" spans="2:10" x14ac:dyDescent="0.25">
      <c r="B48" s="78"/>
      <c r="C48" s="78"/>
      <c r="D48" s="78"/>
      <c r="E48" s="78"/>
      <c r="F48" s="78"/>
      <c r="G48" s="78"/>
      <c r="H48" s="78"/>
      <c r="I48" s="78"/>
      <c r="J48" s="78"/>
    </row>
    <row r="49" spans="2:10" x14ac:dyDescent="0.25">
      <c r="B49" s="78"/>
      <c r="C49" s="78"/>
      <c r="D49" s="78"/>
      <c r="E49" s="78"/>
      <c r="F49" s="78"/>
      <c r="G49" s="78"/>
      <c r="H49" s="78"/>
      <c r="I49" s="78"/>
      <c r="J49" s="78"/>
    </row>
    <row r="50" spans="2:10" x14ac:dyDescent="0.25">
      <c r="B50" s="78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B51" s="78"/>
      <c r="C51" s="78"/>
      <c r="D51" s="78"/>
      <c r="E51" s="78"/>
      <c r="F51" s="78"/>
      <c r="G51" s="78"/>
      <c r="H51" s="78"/>
      <c r="I51" s="78"/>
      <c r="J51" s="78"/>
    </row>
    <row r="52" spans="2:10" x14ac:dyDescent="0.25">
      <c r="B52" s="78"/>
      <c r="C52" s="78"/>
      <c r="D52" s="78"/>
      <c r="E52" s="78"/>
      <c r="F52" s="78"/>
      <c r="G52" s="78"/>
      <c r="H52" s="78"/>
      <c r="I52" s="78"/>
      <c r="J52" s="78"/>
    </row>
    <row r="53" spans="2:10" x14ac:dyDescent="0.25">
      <c r="B53" s="78"/>
      <c r="C53" s="78"/>
      <c r="D53" s="78"/>
      <c r="E53" s="78"/>
      <c r="F53" s="78"/>
      <c r="G53" s="78"/>
      <c r="H53" s="78"/>
      <c r="I53" s="78"/>
      <c r="J53" s="78"/>
    </row>
    <row r="54" spans="2:10" x14ac:dyDescent="0.25">
      <c r="B54" s="78"/>
      <c r="C54" s="78"/>
      <c r="D54" s="78"/>
      <c r="E54" s="78"/>
      <c r="F54" s="78"/>
      <c r="G54" s="78"/>
      <c r="H54" s="78"/>
      <c r="I54" s="78"/>
      <c r="J54" s="78"/>
    </row>
    <row r="55" spans="2:10" x14ac:dyDescent="0.25">
      <c r="B55" s="78"/>
      <c r="C55" s="78"/>
      <c r="D55" s="78"/>
      <c r="E55" s="78"/>
      <c r="F55" s="78"/>
      <c r="G55" s="78"/>
      <c r="H55" s="78"/>
      <c r="I55" s="78"/>
      <c r="J55" s="78"/>
    </row>
    <row r="56" spans="2:10" x14ac:dyDescent="0.25">
      <c r="B56" s="78"/>
      <c r="C56" s="78"/>
      <c r="D56" s="78"/>
      <c r="E56" s="78"/>
      <c r="F56" s="78"/>
      <c r="G56" s="78"/>
      <c r="H56" s="78"/>
      <c r="I56" s="78"/>
      <c r="J56" s="78"/>
    </row>
    <row r="57" spans="2:10" x14ac:dyDescent="0.25">
      <c r="B57" s="78"/>
      <c r="C57" s="78"/>
      <c r="D57" s="78"/>
      <c r="E57" s="78"/>
      <c r="F57" s="78"/>
      <c r="G57" s="78"/>
      <c r="H57" s="78"/>
      <c r="I57" s="78"/>
      <c r="J57" s="78"/>
    </row>
    <row r="58" spans="2:10" x14ac:dyDescent="0.25">
      <c r="B58" s="78"/>
      <c r="C58" s="78"/>
      <c r="D58" s="78"/>
      <c r="E58" s="78"/>
      <c r="F58" s="78"/>
      <c r="G58" s="78"/>
      <c r="H58" s="78"/>
      <c r="I58" s="78"/>
      <c r="J58" s="78"/>
    </row>
    <row r="59" spans="2:10" x14ac:dyDescent="0.25">
      <c r="B59" s="78"/>
      <c r="C59" s="78"/>
      <c r="D59" s="78"/>
      <c r="E59" s="78"/>
      <c r="F59" s="78"/>
      <c r="G59" s="78"/>
      <c r="H59" s="78"/>
      <c r="I59" s="78"/>
      <c r="J59" s="78"/>
    </row>
    <row r="60" spans="2:10" x14ac:dyDescent="0.25">
      <c r="B60" s="78"/>
      <c r="C60" s="78"/>
      <c r="D60" s="78"/>
      <c r="E60" s="78"/>
      <c r="F60" s="78"/>
      <c r="G60" s="78"/>
      <c r="H60" s="78"/>
      <c r="I60" s="78"/>
      <c r="J60" s="78"/>
    </row>
    <row r="61" spans="2:10" x14ac:dyDescent="0.25">
      <c r="B61" s="78"/>
      <c r="C61" s="78"/>
      <c r="D61" s="78"/>
      <c r="E61" s="78"/>
      <c r="F61" s="78"/>
      <c r="G61" s="78"/>
      <c r="H61" s="78"/>
      <c r="I61" s="78"/>
      <c r="J61" s="78"/>
    </row>
    <row r="62" spans="2:10" x14ac:dyDescent="0.25">
      <c r="B62" s="78"/>
      <c r="C62" s="78"/>
      <c r="D62" s="78"/>
      <c r="E62" s="78"/>
      <c r="F62" s="78"/>
      <c r="G62" s="78"/>
      <c r="H62" s="78"/>
      <c r="I62" s="78"/>
      <c r="J62" s="78"/>
    </row>
    <row r="63" spans="2:10" x14ac:dyDescent="0.25">
      <c r="B63" s="78"/>
      <c r="C63" s="78"/>
      <c r="D63" s="78"/>
      <c r="E63" s="78"/>
      <c r="F63" s="78"/>
      <c r="G63" s="78"/>
      <c r="H63" s="78"/>
      <c r="I63" s="78"/>
      <c r="J63" s="78"/>
    </row>
    <row r="64" spans="2:10" x14ac:dyDescent="0.25">
      <c r="B64" s="78"/>
      <c r="C64" s="78"/>
      <c r="D64" s="78"/>
      <c r="E64" s="78"/>
      <c r="F64" s="78"/>
      <c r="G64" s="78"/>
      <c r="H64" s="78"/>
      <c r="I64" s="78"/>
      <c r="J64" s="78"/>
    </row>
    <row r="65" spans="2:10" x14ac:dyDescent="0.25">
      <c r="B65" s="78"/>
      <c r="C65" s="78"/>
      <c r="D65" s="78"/>
      <c r="E65" s="78"/>
      <c r="F65" s="78"/>
      <c r="G65" s="78"/>
      <c r="H65" s="78"/>
      <c r="I65" s="78"/>
      <c r="J65" s="78"/>
    </row>
    <row r="66" spans="2:10" x14ac:dyDescent="0.25">
      <c r="B66" s="78"/>
      <c r="C66" s="78"/>
      <c r="D66" s="78"/>
      <c r="E66" s="78"/>
      <c r="F66" s="78"/>
      <c r="G66" s="78"/>
      <c r="H66" s="78"/>
      <c r="I66" s="78"/>
      <c r="J66" s="78"/>
    </row>
    <row r="67" spans="2:10" x14ac:dyDescent="0.25">
      <c r="B67" s="78"/>
      <c r="C67" s="78"/>
      <c r="D67" s="78"/>
      <c r="E67" s="78"/>
      <c r="F67" s="78"/>
      <c r="G67" s="78"/>
      <c r="H67" s="78"/>
      <c r="I67" s="78"/>
      <c r="J67" s="78"/>
    </row>
  </sheetData>
  <sheetProtection algorithmName="SHA-512" hashValue="zis1KrcaX7srIIZlkq96X8EieOz4VfRgF/nm5QfwcCxNtmLEx9xAI763mmx2J+hm7btYls0jyNmTstC4iceGCg==" saltValue="Weo6thxYIqH7yzISdw3Sgg==" spinCount="100000" sheet="1" objects="1" scenarios="1"/>
  <mergeCells count="1">
    <mergeCell ref="B1:J6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61"/>
  <sheetViews>
    <sheetView workbookViewId="0">
      <selection activeCell="B12" sqref="B12"/>
    </sheetView>
  </sheetViews>
  <sheetFormatPr baseColWidth="10" defaultRowHeight="15" x14ac:dyDescent="0.25"/>
  <cols>
    <col min="1" max="1" width="25.7109375" bestFit="1" customWidth="1"/>
    <col min="2" max="2" width="38.28515625" style="3" customWidth="1"/>
    <col min="3" max="3" width="11.42578125" style="3"/>
    <col min="4" max="4" width="38.7109375" style="3" customWidth="1"/>
    <col min="5" max="5" width="8.5703125" style="3" customWidth="1"/>
    <col min="6" max="6" width="18.28515625" style="3" customWidth="1"/>
    <col min="7" max="7" width="6.28515625" style="3" bestFit="1" customWidth="1"/>
    <col min="16" max="16" width="9.140625" customWidth="1"/>
    <col min="17" max="17" width="9.42578125" customWidth="1"/>
  </cols>
  <sheetData>
    <row r="1" spans="1:16" ht="15.75" thickBot="1" x14ac:dyDescent="0.3"/>
    <row r="2" spans="1:16" ht="15.75" thickBot="1" x14ac:dyDescent="0.3">
      <c r="A2" s="3" t="s">
        <v>120</v>
      </c>
      <c r="B2" s="41" t="s">
        <v>92</v>
      </c>
    </row>
    <row r="3" spans="1:16" x14ac:dyDescent="0.25">
      <c r="A3" s="79"/>
      <c r="B3" s="32" t="s">
        <v>34</v>
      </c>
    </row>
    <row r="4" spans="1:16" x14ac:dyDescent="0.25">
      <c r="A4" s="79"/>
      <c r="B4" s="36" t="s">
        <v>93</v>
      </c>
    </row>
    <row r="9" spans="1:16" ht="15.75" thickBot="1" x14ac:dyDescent="0.3"/>
    <row r="10" spans="1:16" ht="16.5" thickBot="1" x14ac:dyDescent="0.3">
      <c r="B10" s="27" t="s">
        <v>35</v>
      </c>
      <c r="D10" s="28" t="s">
        <v>3</v>
      </c>
      <c r="E10" s="29" t="s">
        <v>4</v>
      </c>
      <c r="F10" s="30" t="s">
        <v>58</v>
      </c>
      <c r="G10" s="31" t="s">
        <v>4</v>
      </c>
      <c r="K10" s="80" t="s">
        <v>52</v>
      </c>
      <c r="L10" s="80"/>
      <c r="M10" s="80"/>
      <c r="N10" s="80"/>
      <c r="O10" s="80"/>
      <c r="P10" s="80"/>
    </row>
    <row r="11" spans="1:16" x14ac:dyDescent="0.25">
      <c r="B11" s="32" t="s">
        <v>36</v>
      </c>
      <c r="D11" s="33" t="s">
        <v>73</v>
      </c>
      <c r="E11" s="34">
        <v>0.2</v>
      </c>
      <c r="F11" s="32" t="s">
        <v>78</v>
      </c>
      <c r="G11" s="35">
        <v>0.2</v>
      </c>
    </row>
    <row r="12" spans="1:16" x14ac:dyDescent="0.25">
      <c r="B12" s="36" t="s">
        <v>37</v>
      </c>
      <c r="D12" s="37" t="s">
        <v>74</v>
      </c>
      <c r="E12" s="38">
        <v>0.4</v>
      </c>
      <c r="F12" s="36" t="s">
        <v>44</v>
      </c>
      <c r="G12" s="39">
        <v>0.4</v>
      </c>
    </row>
    <row r="13" spans="1:16" x14ac:dyDescent="0.25">
      <c r="B13" s="36" t="s">
        <v>38</v>
      </c>
      <c r="D13" s="37" t="s">
        <v>75</v>
      </c>
      <c r="E13" s="38">
        <v>0.6</v>
      </c>
      <c r="F13" s="36" t="s">
        <v>45</v>
      </c>
      <c r="G13" s="39">
        <v>0.6</v>
      </c>
    </row>
    <row r="14" spans="1:16" x14ac:dyDescent="0.25">
      <c r="B14" s="36" t="s">
        <v>39</v>
      </c>
      <c r="D14" s="37" t="s">
        <v>76</v>
      </c>
      <c r="E14" s="38">
        <v>0.8</v>
      </c>
      <c r="F14" s="36" t="s">
        <v>79</v>
      </c>
      <c r="G14" s="39">
        <v>0.8</v>
      </c>
    </row>
    <row r="15" spans="1:16" x14ac:dyDescent="0.25">
      <c r="B15" s="36" t="s">
        <v>40</v>
      </c>
      <c r="D15" s="37" t="s">
        <v>77</v>
      </c>
      <c r="E15" s="38">
        <v>1</v>
      </c>
      <c r="F15" s="36" t="s">
        <v>80</v>
      </c>
      <c r="G15" s="39">
        <v>1</v>
      </c>
    </row>
    <row r="16" spans="1:16" x14ac:dyDescent="0.25">
      <c r="B16" s="36" t="s">
        <v>41</v>
      </c>
    </row>
    <row r="17" spans="2:18" ht="15.75" thickBot="1" x14ac:dyDescent="0.3">
      <c r="B17" s="36" t="s">
        <v>42</v>
      </c>
    </row>
    <row r="18" spans="2:18" ht="15.75" thickBot="1" x14ac:dyDescent="0.3">
      <c r="D18" s="40" t="s">
        <v>71</v>
      </c>
      <c r="E18" s="31" t="s">
        <v>70</v>
      </c>
    </row>
    <row r="19" spans="2:18" ht="15.75" thickBot="1" x14ac:dyDescent="0.3">
      <c r="B19" s="41" t="s">
        <v>61</v>
      </c>
      <c r="D19" s="32" t="s">
        <v>62</v>
      </c>
      <c r="E19" s="35">
        <v>0.25</v>
      </c>
      <c r="G19" s="42"/>
      <c r="H19" s="2"/>
    </row>
    <row r="20" spans="2:18" x14ac:dyDescent="0.25">
      <c r="B20" s="32" t="s">
        <v>68</v>
      </c>
      <c r="D20" s="36" t="s">
        <v>63</v>
      </c>
      <c r="E20" s="39">
        <v>0.15</v>
      </c>
      <c r="G20" s="42"/>
      <c r="H20" s="2"/>
    </row>
    <row r="21" spans="2:18" x14ac:dyDescent="0.25">
      <c r="B21" s="36" t="s">
        <v>63</v>
      </c>
      <c r="D21" s="36" t="s">
        <v>64</v>
      </c>
      <c r="E21" s="39">
        <v>0.1</v>
      </c>
      <c r="G21" s="42"/>
      <c r="H21" s="2"/>
    </row>
    <row r="22" spans="2:18" ht="15.75" thickBot="1" x14ac:dyDescent="0.3">
      <c r="B22" s="36" t="s">
        <v>64</v>
      </c>
    </row>
    <row r="23" spans="2:18" ht="15.75" thickBot="1" x14ac:dyDescent="0.3">
      <c r="D23" s="40" t="s">
        <v>72</v>
      </c>
      <c r="E23" s="31" t="s">
        <v>70</v>
      </c>
    </row>
    <row r="24" spans="2:18" ht="15.75" thickBot="1" x14ac:dyDescent="0.3">
      <c r="B24" s="41" t="s">
        <v>65</v>
      </c>
      <c r="D24" s="32" t="s">
        <v>67</v>
      </c>
      <c r="E24" s="35">
        <v>0.25</v>
      </c>
    </row>
    <row r="25" spans="2:18" x14ac:dyDescent="0.25">
      <c r="B25" s="32" t="s">
        <v>66</v>
      </c>
      <c r="D25" s="36" t="s">
        <v>66</v>
      </c>
      <c r="E25" s="39">
        <v>0.15</v>
      </c>
    </row>
    <row r="26" spans="2:18" x14ac:dyDescent="0.25">
      <c r="B26" s="36" t="s">
        <v>67</v>
      </c>
      <c r="D26" s="4"/>
      <c r="E26" s="4"/>
      <c r="F26" s="4"/>
      <c r="G26" s="4"/>
      <c r="H26" s="12"/>
      <c r="I26" s="12"/>
    </row>
    <row r="27" spans="2:18" ht="15.75" thickBot="1" x14ac:dyDescent="0.3">
      <c r="K27" s="80" t="s">
        <v>53</v>
      </c>
      <c r="L27" s="80"/>
      <c r="M27" s="80"/>
      <c r="N27" s="80"/>
      <c r="O27" s="80"/>
      <c r="P27" s="80"/>
      <c r="Q27" s="80"/>
      <c r="R27" s="80"/>
    </row>
    <row r="28" spans="2:18" ht="15.75" thickBot="1" x14ac:dyDescent="0.3">
      <c r="B28" s="41" t="s">
        <v>81</v>
      </c>
      <c r="K28" s="80" t="e" vm="1">
        <v>#VALUE!</v>
      </c>
      <c r="L28" s="80"/>
      <c r="M28" s="80"/>
      <c r="N28" s="80"/>
      <c r="O28" s="80"/>
      <c r="P28" s="80"/>
      <c r="Q28" s="80"/>
      <c r="R28" s="80"/>
    </row>
    <row r="29" spans="2:18" x14ac:dyDescent="0.25">
      <c r="B29" s="32" t="s">
        <v>82</v>
      </c>
      <c r="K29" s="80"/>
      <c r="L29" s="80"/>
      <c r="M29" s="80"/>
      <c r="N29" s="80"/>
      <c r="O29" s="80"/>
      <c r="P29" s="80"/>
      <c r="Q29" s="80"/>
      <c r="R29" s="80"/>
    </row>
    <row r="30" spans="2:18" ht="15.75" thickBot="1" x14ac:dyDescent="0.3">
      <c r="B30" s="36" t="s">
        <v>83</v>
      </c>
      <c r="K30" s="80"/>
      <c r="L30" s="80"/>
      <c r="M30" s="80"/>
      <c r="N30" s="80"/>
      <c r="O30" s="80"/>
      <c r="P30" s="80"/>
      <c r="Q30" s="80"/>
      <c r="R30" s="80"/>
    </row>
    <row r="31" spans="2:18" ht="15.75" thickBot="1" x14ac:dyDescent="0.3">
      <c r="D31" s="41" t="s">
        <v>95</v>
      </c>
      <c r="K31" s="80"/>
      <c r="L31" s="80"/>
      <c r="M31" s="80"/>
      <c r="N31" s="80"/>
      <c r="O31" s="80"/>
      <c r="P31" s="80"/>
      <c r="Q31" s="80"/>
      <c r="R31" s="80"/>
    </row>
    <row r="32" spans="2:18" ht="15.75" thickBot="1" x14ac:dyDescent="0.3">
      <c r="B32" s="41" t="s">
        <v>84</v>
      </c>
      <c r="D32" s="45" t="s">
        <v>96</v>
      </c>
      <c r="K32" s="80"/>
      <c r="L32" s="80"/>
      <c r="M32" s="80"/>
      <c r="N32" s="80"/>
      <c r="O32" s="80"/>
      <c r="P32" s="80"/>
      <c r="Q32" s="80"/>
      <c r="R32" s="80"/>
    </row>
    <row r="33" spans="2:18" x14ac:dyDescent="0.25">
      <c r="B33" s="32" t="s">
        <v>86</v>
      </c>
      <c r="D33" s="36" t="s">
        <v>98</v>
      </c>
      <c r="K33" s="80"/>
      <c r="L33" s="80"/>
      <c r="M33" s="80"/>
      <c r="N33" s="80"/>
      <c r="O33" s="80"/>
      <c r="P33" s="80"/>
      <c r="Q33" s="80"/>
      <c r="R33" s="80"/>
    </row>
    <row r="34" spans="2:18" x14ac:dyDescent="0.25">
      <c r="B34" s="36" t="s">
        <v>85</v>
      </c>
      <c r="D34" s="36" t="s">
        <v>99</v>
      </c>
      <c r="K34" s="80"/>
      <c r="L34" s="80"/>
      <c r="M34" s="80"/>
      <c r="N34" s="80"/>
      <c r="O34" s="80"/>
      <c r="P34" s="80"/>
      <c r="Q34" s="80"/>
      <c r="R34" s="80"/>
    </row>
    <row r="35" spans="2:18" ht="15.75" thickBot="1" x14ac:dyDescent="0.3">
      <c r="D35" s="36" t="s">
        <v>100</v>
      </c>
      <c r="K35" s="80"/>
      <c r="L35" s="80"/>
      <c r="M35" s="80"/>
      <c r="N35" s="80"/>
      <c r="O35" s="80"/>
      <c r="P35" s="80"/>
      <c r="Q35" s="80"/>
      <c r="R35" s="80"/>
    </row>
    <row r="36" spans="2:18" ht="15.75" thickBot="1" x14ac:dyDescent="0.3">
      <c r="B36" s="41" t="s">
        <v>87</v>
      </c>
      <c r="D36" s="36" t="s">
        <v>101</v>
      </c>
      <c r="K36" s="80"/>
      <c r="L36" s="80"/>
      <c r="M36" s="80"/>
      <c r="N36" s="80"/>
      <c r="O36" s="80"/>
      <c r="P36" s="80"/>
      <c r="Q36" s="80"/>
      <c r="R36" s="80"/>
    </row>
    <row r="37" spans="2:18" x14ac:dyDescent="0.25">
      <c r="B37" s="32" t="s">
        <v>88</v>
      </c>
      <c r="D37" s="36" t="s">
        <v>102</v>
      </c>
      <c r="K37" s="80"/>
      <c r="L37" s="80"/>
      <c r="M37" s="80"/>
      <c r="N37" s="80"/>
      <c r="O37" s="80"/>
      <c r="P37" s="80"/>
      <c r="Q37" s="80"/>
      <c r="R37" s="80"/>
    </row>
    <row r="38" spans="2:18" x14ac:dyDescent="0.25">
      <c r="B38" s="36" t="s">
        <v>89</v>
      </c>
      <c r="D38" s="43" t="s">
        <v>97</v>
      </c>
      <c r="K38" s="80"/>
      <c r="L38" s="80"/>
      <c r="M38" s="80"/>
      <c r="N38" s="80"/>
      <c r="O38" s="80"/>
      <c r="P38" s="80"/>
      <c r="Q38" s="80"/>
      <c r="R38" s="80"/>
    </row>
    <row r="39" spans="2:18" ht="29.25" x14ac:dyDescent="0.25">
      <c r="D39" s="44" t="s">
        <v>103</v>
      </c>
      <c r="K39" s="80"/>
      <c r="L39" s="80"/>
      <c r="M39" s="80"/>
      <c r="N39" s="80"/>
      <c r="O39" s="80"/>
      <c r="P39" s="80"/>
      <c r="Q39" s="80"/>
      <c r="R39" s="80"/>
    </row>
    <row r="40" spans="2:18" ht="57.75" x14ac:dyDescent="0.25">
      <c r="D40" s="44" t="s">
        <v>104</v>
      </c>
      <c r="K40" s="80"/>
      <c r="L40" s="80"/>
      <c r="M40" s="80"/>
      <c r="N40" s="80"/>
      <c r="O40" s="80"/>
      <c r="P40" s="80"/>
      <c r="Q40" s="80"/>
      <c r="R40" s="80"/>
    </row>
    <row r="41" spans="2:18" ht="43.5" x14ac:dyDescent="0.25">
      <c r="D41" s="44" t="s">
        <v>105</v>
      </c>
      <c r="K41" s="80"/>
      <c r="L41" s="80"/>
      <c r="M41" s="80"/>
      <c r="N41" s="80"/>
      <c r="O41" s="80"/>
      <c r="P41" s="80"/>
      <c r="Q41" s="80"/>
      <c r="R41" s="80"/>
    </row>
    <row r="42" spans="2:18" ht="57.75" x14ac:dyDescent="0.25">
      <c r="D42" s="44" t="s">
        <v>106</v>
      </c>
      <c r="K42" s="80"/>
      <c r="L42" s="80"/>
      <c r="M42" s="80"/>
      <c r="N42" s="80"/>
      <c r="O42" s="80"/>
      <c r="P42" s="80"/>
      <c r="Q42" s="80"/>
      <c r="R42" s="80"/>
    </row>
    <row r="43" spans="2:18" ht="43.5" x14ac:dyDescent="0.25">
      <c r="D43" s="44" t="s">
        <v>107</v>
      </c>
      <c r="K43" s="80"/>
      <c r="L43" s="80"/>
      <c r="M43" s="80"/>
      <c r="N43" s="80"/>
      <c r="O43" s="80"/>
      <c r="P43" s="80"/>
      <c r="Q43" s="80"/>
      <c r="R43" s="80"/>
    </row>
    <row r="44" spans="2:18" ht="15.75" thickBot="1" x14ac:dyDescent="0.3">
      <c r="D44" s="4"/>
    </row>
    <row r="45" spans="2:18" ht="15.75" thickBot="1" x14ac:dyDescent="0.3">
      <c r="D45" s="46" t="s">
        <v>115</v>
      </c>
      <c r="K45" s="81" t="s">
        <v>60</v>
      </c>
      <c r="L45" s="80"/>
      <c r="M45" s="80"/>
      <c r="N45" s="80"/>
      <c r="O45" s="80"/>
      <c r="P45" s="80"/>
      <c r="Q45" s="80"/>
    </row>
    <row r="46" spans="2:18" x14ac:dyDescent="0.25">
      <c r="D46" s="32" t="s">
        <v>116</v>
      </c>
      <c r="K46" s="80"/>
      <c r="L46" s="80"/>
      <c r="M46" s="80"/>
      <c r="N46" s="80"/>
      <c r="O46" s="80"/>
      <c r="P46" s="80"/>
      <c r="Q46" s="80"/>
    </row>
    <row r="47" spans="2:18" x14ac:dyDescent="0.25">
      <c r="D47" s="36" t="s">
        <v>117</v>
      </c>
      <c r="K47" s="80"/>
      <c r="L47" s="80"/>
      <c r="M47" s="80"/>
      <c r="N47" s="80"/>
      <c r="O47" s="80"/>
      <c r="P47" s="80"/>
      <c r="Q47" s="80"/>
    </row>
    <row r="48" spans="2:18" x14ac:dyDescent="0.25">
      <c r="D48" s="36" t="s">
        <v>118</v>
      </c>
      <c r="K48" s="80"/>
      <c r="L48" s="80"/>
      <c r="M48" s="80"/>
      <c r="N48" s="80"/>
      <c r="O48" s="80"/>
      <c r="P48" s="80"/>
      <c r="Q48" s="80"/>
    </row>
    <row r="49" spans="4:17" x14ac:dyDescent="0.25">
      <c r="D49" s="36" t="s">
        <v>119</v>
      </c>
      <c r="K49" s="80"/>
      <c r="L49" s="80"/>
      <c r="M49" s="80"/>
      <c r="N49" s="80"/>
      <c r="O49" s="80"/>
      <c r="P49" s="80"/>
      <c r="Q49" s="80"/>
    </row>
    <row r="50" spans="4:17" x14ac:dyDescent="0.25">
      <c r="K50" s="80"/>
      <c r="L50" s="80"/>
      <c r="M50" s="80"/>
      <c r="N50" s="80"/>
      <c r="O50" s="80"/>
      <c r="P50" s="80"/>
      <c r="Q50" s="80"/>
    </row>
    <row r="51" spans="4:17" x14ac:dyDescent="0.25">
      <c r="K51" s="80"/>
      <c r="L51" s="80"/>
      <c r="M51" s="80"/>
      <c r="N51" s="80"/>
      <c r="O51" s="80"/>
      <c r="P51" s="80"/>
      <c r="Q51" s="80"/>
    </row>
    <row r="52" spans="4:17" x14ac:dyDescent="0.25">
      <c r="K52" s="80"/>
      <c r="L52" s="80"/>
      <c r="M52" s="80"/>
      <c r="N52" s="80"/>
      <c r="O52" s="80"/>
      <c r="P52" s="80"/>
      <c r="Q52" s="80"/>
    </row>
    <row r="53" spans="4:17" x14ac:dyDescent="0.25">
      <c r="K53" s="80"/>
      <c r="L53" s="80"/>
      <c r="M53" s="80"/>
      <c r="N53" s="80"/>
      <c r="O53" s="80"/>
      <c r="P53" s="80"/>
      <c r="Q53" s="80"/>
    </row>
    <row r="54" spans="4:17" x14ac:dyDescent="0.25">
      <c r="K54" s="80"/>
      <c r="L54" s="80"/>
      <c r="M54" s="80"/>
      <c r="N54" s="80"/>
      <c r="O54" s="80"/>
      <c r="P54" s="80"/>
      <c r="Q54" s="80"/>
    </row>
    <row r="55" spans="4:17" x14ac:dyDescent="0.25">
      <c r="K55" s="80"/>
      <c r="L55" s="80"/>
      <c r="M55" s="80"/>
      <c r="N55" s="80"/>
      <c r="O55" s="80"/>
      <c r="P55" s="80"/>
      <c r="Q55" s="80"/>
    </row>
    <row r="56" spans="4:17" x14ac:dyDescent="0.25">
      <c r="K56" s="80"/>
      <c r="L56" s="80"/>
      <c r="M56" s="80"/>
      <c r="N56" s="80"/>
      <c r="O56" s="80"/>
      <c r="P56" s="80"/>
      <c r="Q56" s="80"/>
    </row>
    <row r="57" spans="4:17" x14ac:dyDescent="0.25">
      <c r="K57" s="80"/>
      <c r="L57" s="80"/>
      <c r="M57" s="80"/>
      <c r="N57" s="80"/>
      <c r="O57" s="80"/>
      <c r="P57" s="80"/>
      <c r="Q57" s="80"/>
    </row>
    <row r="58" spans="4:17" x14ac:dyDescent="0.25">
      <c r="K58" s="80"/>
      <c r="L58" s="80"/>
      <c r="M58" s="80"/>
      <c r="N58" s="80"/>
      <c r="O58" s="80"/>
      <c r="P58" s="80"/>
      <c r="Q58" s="80"/>
    </row>
    <row r="59" spans="4:17" x14ac:dyDescent="0.25">
      <c r="K59" s="80"/>
      <c r="L59" s="80"/>
      <c r="M59" s="80"/>
      <c r="N59" s="80"/>
      <c r="O59" s="80"/>
      <c r="P59" s="80"/>
      <c r="Q59" s="80"/>
    </row>
    <row r="60" spans="4:17" x14ac:dyDescent="0.25">
      <c r="K60" s="80"/>
      <c r="L60" s="80"/>
      <c r="M60" s="80"/>
      <c r="N60" s="80"/>
      <c r="O60" s="80"/>
      <c r="P60" s="80"/>
      <c r="Q60" s="80"/>
    </row>
    <row r="61" spans="4:17" x14ac:dyDescent="0.25">
      <c r="K61" s="80"/>
      <c r="L61" s="80"/>
      <c r="M61" s="80"/>
      <c r="N61" s="80"/>
      <c r="O61" s="80"/>
      <c r="P61" s="80"/>
      <c r="Q61" s="80"/>
    </row>
  </sheetData>
  <sheetProtection algorithmName="SHA-512" hashValue="dOCwuQG6HYgpwuuTQi/fmA6Q2NNyvqTQc3xsLEchkmJStYrHr13k1o6zSzaHzz6ICvi/A+R4kHJ6SvqXtCjdQw==" saltValue="tmk706gmmmmcRmfGfHUT5g==" spinCount="100000" sheet="1" objects="1" scenarios="1"/>
  <mergeCells count="6">
    <mergeCell ref="A3:A4"/>
    <mergeCell ref="K46:Q61"/>
    <mergeCell ref="K45:Q45"/>
    <mergeCell ref="K10:P10"/>
    <mergeCell ref="K28:R43"/>
    <mergeCell ref="K27:R27"/>
  </mergeCells>
  <conditionalFormatting sqref="B2 D11:E15 D18:E21 D23:E25">
    <cfRule type="containsText" dxfId="19" priority="22" operator="containsText" text="Alta (80%)">
      <formula>NOT(ISERROR(SEARCH("Alta (80%)",B2)))</formula>
    </cfRule>
    <cfRule type="containsText" dxfId="18" priority="23" operator="containsText" text="Media (60%)">
      <formula>NOT(ISERROR(SEARCH("Media (60%)",B2)))</formula>
    </cfRule>
    <cfRule type="containsText" dxfId="17" priority="24" operator="containsText" text="Baja (40%)">
      <formula>NOT(ISERROR(SEARCH("Baja (40%)",B2)))</formula>
    </cfRule>
    <cfRule type="containsText" dxfId="16" priority="25" operator="containsText" text="Muy baja (20%)">
      <formula>NOT(ISERROR(SEARCH("Muy baja (20%)",B2)))</formula>
    </cfRule>
  </conditionalFormatting>
  <conditionalFormatting sqref="D18:E21 B2 D11:E15 D23:E25">
    <cfRule type="containsText" dxfId="15" priority="21" operator="containsText" text="Muy alta (100%)">
      <formula>NOT(ISERROR(SEARCH("Muy alta (100%)",B2)))</formula>
    </cfRule>
  </conditionalFormatting>
  <conditionalFormatting sqref="E18">
    <cfRule type="containsText" dxfId="14" priority="11" operator="containsText" text="Muy alta (100%)">
      <formula>NOT(ISERROR(SEARCH("Muy alta (100%)",E18)))</formula>
    </cfRule>
    <cfRule type="containsText" dxfId="13" priority="12" operator="containsText" text="Alta (80%)">
      <formula>NOT(ISERROR(SEARCH("Alta (80%)",E18)))</formula>
    </cfRule>
    <cfRule type="containsText" dxfId="12" priority="13" operator="containsText" text="Media (60%)">
      <formula>NOT(ISERROR(SEARCH("Media (60%)",E18)))</formula>
    </cfRule>
    <cfRule type="containsText" dxfId="11" priority="14" operator="containsText" text="Baja (40%)">
      <formula>NOT(ISERROR(SEARCH("Baja (40%)",E18)))</formula>
    </cfRule>
    <cfRule type="containsText" dxfId="10" priority="15" operator="containsText" text="Muy baja (20%)">
      <formula>NOT(ISERROR(SEARCH("Muy baja (20%)",E18)))</formula>
    </cfRule>
  </conditionalFormatting>
  <conditionalFormatting sqref="F11:F15">
    <cfRule type="containsText" dxfId="9" priority="16" operator="containsText" text="Catastrófico (100%)">
      <formula>NOT(ISERROR(SEARCH("Catastrófico (100%)",F11)))</formula>
    </cfRule>
    <cfRule type="containsText" dxfId="8" priority="17" operator="containsText" text="Mayor (80%)">
      <formula>NOT(ISERROR(SEARCH("Mayor (80%)",F11)))</formula>
    </cfRule>
    <cfRule type="containsText" dxfId="7" priority="18" operator="containsText" text="Moderado (60%)">
      <formula>NOT(ISERROR(SEARCH("Moderado (60%)",F11)))</formula>
    </cfRule>
    <cfRule type="containsText" dxfId="6" priority="19" operator="containsText" text="Menor (40%)">
      <formula>NOT(ISERROR(SEARCH("Menor (40%)",F11)))</formula>
    </cfRule>
    <cfRule type="containsText" dxfId="5" priority="20" operator="containsText" text="Leve (20%)">
      <formula>NOT(ISERROR(SEARCH("Leve (20%)",F11)))</formula>
    </cfRule>
  </conditionalFormatting>
  <conditionalFormatting sqref="G18:H18">
    <cfRule type="containsText" dxfId="4" priority="1" operator="containsText" text="Muy alta (100%)">
      <formula>NOT(ISERROR(SEARCH("Muy alta (100%)",G18)))</formula>
    </cfRule>
    <cfRule type="containsText" dxfId="3" priority="2" operator="containsText" text="Alta (80%)">
      <formula>NOT(ISERROR(SEARCH("Alta (80%)",G18)))</formula>
    </cfRule>
    <cfRule type="containsText" dxfId="2" priority="3" operator="containsText" text="Media (60%)">
      <formula>NOT(ISERROR(SEARCH("Media (60%)",G18)))</formula>
    </cfRule>
    <cfRule type="containsText" dxfId="1" priority="4" operator="containsText" text="Baja (40%)">
      <formula>NOT(ISERROR(SEARCH("Baja (40%)",G18)))</formula>
    </cfRule>
    <cfRule type="containsText" dxfId="0" priority="5" operator="containsText" text="Muy baja (20%)">
      <formula>NOT(ISERROR(SEARCH("Muy baja (20%)",G18)))</formula>
    </cfRule>
  </conditionalFormatting>
  <pageMargins left="0.7" right="0.7" top="0.75" bottom="0.75" header="0.3" footer="0.3"/>
  <pageSetup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PBrush" shapeId="3080" r:id="rId4">
          <objectPr defaultSize="0" autoPict="0" r:id="rId5">
            <anchor moveWithCells="1">
              <from>
                <xdr:col>10</xdr:col>
                <xdr:colOff>38100</xdr:colOff>
                <xdr:row>10</xdr:row>
                <xdr:rowOff>28575</xdr:rowOff>
              </from>
              <to>
                <xdr:col>15</xdr:col>
                <xdr:colOff>542925</xdr:colOff>
                <xdr:row>23</xdr:row>
                <xdr:rowOff>104775</xdr:rowOff>
              </to>
            </anchor>
          </objectPr>
        </oleObject>
      </mc:Choice>
      <mc:Fallback>
        <oleObject progId="PBrush" shapeId="3080" r:id="rId4"/>
      </mc:Fallback>
    </mc:AlternateContent>
    <mc:AlternateContent xmlns:mc="http://schemas.openxmlformats.org/markup-compatibility/2006">
      <mc:Choice Requires="x14">
        <oleObject progId="PBrush" shapeId="3090" r:id="rId6">
          <objectPr defaultSize="0" autoPict="0" r:id="rId7">
            <anchor moveWithCells="1">
              <from>
                <xdr:col>10</xdr:col>
                <xdr:colOff>390525</xdr:colOff>
                <xdr:row>45</xdr:row>
                <xdr:rowOff>66675</xdr:rowOff>
              </from>
              <to>
                <xdr:col>15</xdr:col>
                <xdr:colOff>581025</xdr:colOff>
                <xdr:row>60</xdr:row>
                <xdr:rowOff>114300</xdr:rowOff>
              </to>
            </anchor>
          </objectPr>
        </oleObject>
      </mc:Choice>
      <mc:Fallback>
        <oleObject progId="PBrush" shapeId="3090" r:id="rId6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"/>
  <sheetViews>
    <sheetView zoomScale="70" zoomScaleNormal="70" workbookViewId="0">
      <selection activeCell="K13" sqref="K13"/>
    </sheetView>
  </sheetViews>
  <sheetFormatPr baseColWidth="10" defaultRowHeight="15" x14ac:dyDescent="0.25"/>
  <cols>
    <col min="1" max="1" width="4.5703125" customWidth="1"/>
    <col min="2" max="2" width="10" customWidth="1"/>
    <col min="3" max="3" width="8.28515625" customWidth="1"/>
    <col min="4" max="8" width="14.7109375" customWidth="1"/>
    <col min="10" max="10" width="21.5703125" style="3" bestFit="1" customWidth="1"/>
    <col min="11" max="11" width="20.42578125" style="3" customWidth="1"/>
  </cols>
  <sheetData>
    <row r="1" spans="1:12" ht="15.75" thickBot="1" x14ac:dyDescent="0.3"/>
    <row r="2" spans="1:12" ht="15.75" x14ac:dyDescent="0.25">
      <c r="A2" s="84" t="s">
        <v>54</v>
      </c>
      <c r="B2" s="84"/>
      <c r="C2" s="84"/>
      <c r="D2" s="84"/>
      <c r="E2" s="84"/>
      <c r="F2" s="84"/>
      <c r="G2" s="84"/>
      <c r="H2" s="84"/>
      <c r="J2" s="25" t="s">
        <v>55</v>
      </c>
      <c r="K2" s="26" t="s">
        <v>56</v>
      </c>
    </row>
    <row r="3" spans="1:12" ht="41.25" customHeight="1" x14ac:dyDescent="0.25">
      <c r="A3" s="82" t="s">
        <v>24</v>
      </c>
      <c r="B3" s="13" t="s">
        <v>48</v>
      </c>
      <c r="C3" s="14">
        <v>1</v>
      </c>
      <c r="D3" s="15"/>
      <c r="E3" s="15"/>
      <c r="F3" s="15"/>
      <c r="G3" s="15"/>
      <c r="H3" s="16"/>
      <c r="I3" s="3"/>
      <c r="J3" s="6" t="s">
        <v>25</v>
      </c>
      <c r="K3" s="8"/>
      <c r="L3" s="3"/>
    </row>
    <row r="4" spans="1:12" ht="43.5" customHeight="1" x14ac:dyDescent="0.25">
      <c r="A4" s="82"/>
      <c r="B4" s="13" t="s">
        <v>57</v>
      </c>
      <c r="C4" s="14">
        <v>0.8</v>
      </c>
      <c r="D4" s="17"/>
      <c r="E4" s="17"/>
      <c r="F4" s="15"/>
      <c r="G4" s="15"/>
      <c r="H4" s="16"/>
      <c r="I4" s="3"/>
      <c r="J4" s="6" t="s">
        <v>26</v>
      </c>
      <c r="K4" s="9"/>
      <c r="L4" s="3"/>
    </row>
    <row r="5" spans="1:12" ht="33.950000000000003" customHeight="1" x14ac:dyDescent="0.25">
      <c r="A5" s="82"/>
      <c r="B5" s="13" t="s">
        <v>51</v>
      </c>
      <c r="C5" s="14">
        <v>0.6</v>
      </c>
      <c r="D5" s="17"/>
      <c r="E5" s="17"/>
      <c r="F5" s="17"/>
      <c r="G5" s="15"/>
      <c r="H5" s="16"/>
      <c r="I5" s="3"/>
      <c r="J5" s="6" t="s">
        <v>20</v>
      </c>
      <c r="K5" s="10"/>
      <c r="L5" s="3"/>
    </row>
    <row r="6" spans="1:12" ht="43.5" customHeight="1" thickBot="1" x14ac:dyDescent="0.3">
      <c r="A6" s="82"/>
      <c r="B6" s="13" t="s">
        <v>50</v>
      </c>
      <c r="C6" s="14">
        <v>0.4</v>
      </c>
      <c r="D6" s="18"/>
      <c r="E6" s="17"/>
      <c r="F6" s="17"/>
      <c r="G6" s="15"/>
      <c r="H6" s="16"/>
      <c r="I6" s="3"/>
      <c r="J6" s="7" t="s">
        <v>27</v>
      </c>
      <c r="K6" s="11"/>
      <c r="L6" s="3"/>
    </row>
    <row r="7" spans="1:12" ht="43.5" customHeight="1" x14ac:dyDescent="0.25">
      <c r="A7" s="82"/>
      <c r="B7" s="13" t="s">
        <v>49</v>
      </c>
      <c r="C7" s="14">
        <v>0.2</v>
      </c>
      <c r="D7" s="18"/>
      <c r="E7" s="18"/>
      <c r="F7" s="17"/>
      <c r="G7" s="15"/>
      <c r="H7" s="16"/>
      <c r="I7" s="3"/>
      <c r="L7" s="3"/>
    </row>
    <row r="8" spans="1:12" ht="15.75" x14ac:dyDescent="0.25">
      <c r="A8" s="19"/>
      <c r="B8" s="19"/>
      <c r="C8" s="19"/>
      <c r="D8" s="20">
        <v>0.2</v>
      </c>
      <c r="E8" s="20">
        <v>0.4</v>
      </c>
      <c r="F8" s="20">
        <v>0.6</v>
      </c>
      <c r="G8" s="20">
        <v>0.8</v>
      </c>
      <c r="H8" s="20">
        <v>1</v>
      </c>
      <c r="I8" s="4"/>
      <c r="L8" s="3"/>
    </row>
    <row r="9" spans="1:12" s="1" customFormat="1" ht="15.75" x14ac:dyDescent="0.25">
      <c r="A9" s="21"/>
      <c r="B9" s="21"/>
      <c r="C9" s="21"/>
      <c r="D9" s="22" t="s">
        <v>43</v>
      </c>
      <c r="E9" s="23" t="s">
        <v>44</v>
      </c>
      <c r="F9" s="23" t="s">
        <v>45</v>
      </c>
      <c r="G9" s="23" t="s">
        <v>46</v>
      </c>
      <c r="H9" s="23" t="s">
        <v>47</v>
      </c>
      <c r="I9" s="5"/>
      <c r="J9" s="5"/>
      <c r="K9" s="5"/>
      <c r="L9" s="5"/>
    </row>
    <row r="10" spans="1:12" ht="15.75" x14ac:dyDescent="0.25">
      <c r="A10" s="24"/>
      <c r="B10" s="24"/>
      <c r="C10" s="24"/>
      <c r="D10" s="83" t="s">
        <v>28</v>
      </c>
      <c r="E10" s="83"/>
      <c r="F10" s="83"/>
      <c r="G10" s="83"/>
      <c r="H10" s="83"/>
    </row>
  </sheetData>
  <sheetProtection algorithmName="SHA-512" hashValue="iRF+7DjAfKzJpjgsEK1KTWkHa1Ru8elG6ct567QKrftI29M9XsCOzsR5mZOE49vpMqMHo96fJuaJEJYrPLNVkQ==" saltValue="thQnDV6vp2rkqzpEtXmJ/w==" spinCount="100000" sheet="1" objects="1" scenarios="1"/>
  <mergeCells count="3">
    <mergeCell ref="A3:A7"/>
    <mergeCell ref="D10:H10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Mapa De Riesgos</vt:lpstr>
      <vt:lpstr>Identificación del Proceso</vt:lpstr>
      <vt:lpstr>Convenciones</vt:lpstr>
      <vt:lpstr>MATRIZ DE CALOR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jhonet Nuñez</dc:creator>
  <cp:lastModifiedBy>Juan Manuel Serrano Ardila</cp:lastModifiedBy>
  <dcterms:created xsi:type="dcterms:W3CDTF">2021-06-01T17:38:56Z</dcterms:created>
  <dcterms:modified xsi:type="dcterms:W3CDTF">2026-07-21T12:51:43Z</dcterms:modified>
</cp:coreProperties>
</file>